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bmcintyre</author>
  </authors>
  <commentList>
    <comment ref="E13" authorId="0">
      <text>
        <r>
          <rPr>
            <b/>
            <sz val="8"/>
            <rFont val="Tahoma"/>
            <family val="0"/>
          </rPr>
          <t>SO</t>
        </r>
      </text>
    </comment>
    <comment ref="E14" authorId="0">
      <text>
        <r>
          <rPr>
            <b/>
            <sz val="8"/>
            <rFont val="Tahoma"/>
            <family val="0"/>
          </rPr>
          <t>SO</t>
        </r>
      </text>
    </comment>
    <comment ref="E8" authorId="0">
      <text>
        <r>
          <rPr>
            <b/>
            <sz val="8"/>
            <rFont val="Tahoma"/>
            <family val="0"/>
          </rPr>
          <t>SO</t>
        </r>
      </text>
    </comment>
    <comment ref="E11" authorId="0">
      <text>
        <r>
          <rPr>
            <b/>
            <sz val="8"/>
            <rFont val="Tahoma"/>
            <family val="0"/>
          </rPr>
          <t>SO</t>
        </r>
      </text>
    </comment>
  </commentList>
</comments>
</file>

<file path=xl/comments2.xml><?xml version="1.0" encoding="utf-8"?>
<comments xmlns="http://schemas.openxmlformats.org/spreadsheetml/2006/main">
  <authors>
    <author>bmcintyre</author>
  </authors>
  <commentList>
    <comment ref="E8" authorId="0">
      <text>
        <r>
          <rPr>
            <b/>
            <sz val="8"/>
            <rFont val="Tahoma"/>
            <family val="0"/>
          </rPr>
          <t>SO</t>
        </r>
      </text>
    </comment>
    <comment ref="E9" authorId="0">
      <text>
        <r>
          <rPr>
            <b/>
            <sz val="8"/>
            <rFont val="Tahoma"/>
            <family val="0"/>
          </rPr>
          <t>SO</t>
        </r>
      </text>
    </comment>
    <comment ref="E11" authorId="0">
      <text>
        <r>
          <rPr>
            <b/>
            <sz val="8"/>
            <rFont val="Tahoma"/>
            <family val="0"/>
          </rPr>
          <t>SO</t>
        </r>
      </text>
    </comment>
    <comment ref="E12" authorId="0">
      <text>
        <r>
          <rPr>
            <b/>
            <sz val="8"/>
            <rFont val="Tahoma"/>
            <family val="0"/>
          </rPr>
          <t>SO</t>
        </r>
      </text>
    </comment>
  </commentList>
</comments>
</file>

<file path=xl/sharedStrings.xml><?xml version="1.0" encoding="utf-8"?>
<sst xmlns="http://schemas.openxmlformats.org/spreadsheetml/2006/main" count="235" uniqueCount="72">
  <si>
    <t xml:space="preserve">Flight </t>
  </si>
  <si>
    <t>Meet</t>
  </si>
  <si>
    <t>Date</t>
  </si>
  <si>
    <t>Location</t>
  </si>
  <si>
    <t>Lifter</t>
  </si>
  <si>
    <t>Meet Type</t>
  </si>
  <si>
    <t>Country</t>
  </si>
  <si>
    <t>Age</t>
  </si>
  <si>
    <t>Weight (kg)</t>
  </si>
  <si>
    <t>Gender (M/F)</t>
  </si>
  <si>
    <t>Age Class</t>
  </si>
  <si>
    <t>W/Class</t>
  </si>
  <si>
    <t>Squat1</t>
  </si>
  <si>
    <t>Squat2</t>
  </si>
  <si>
    <t>Squat3</t>
  </si>
  <si>
    <t>Squat4</t>
  </si>
  <si>
    <t>Squat</t>
  </si>
  <si>
    <t>Bench 1</t>
  </si>
  <si>
    <t>Bench 2</t>
  </si>
  <si>
    <t>Bench 3</t>
  </si>
  <si>
    <t>Bench4</t>
  </si>
  <si>
    <t>Bench</t>
  </si>
  <si>
    <t>SubTotal</t>
  </si>
  <si>
    <t>Deadlift1</t>
  </si>
  <si>
    <t>Deadlift2</t>
  </si>
  <si>
    <t>Deadlift3</t>
  </si>
  <si>
    <t>Deadlift4</t>
  </si>
  <si>
    <t>Deadlift</t>
  </si>
  <si>
    <t>Total</t>
  </si>
  <si>
    <t>Wilks Coeff</t>
  </si>
  <si>
    <t>Gloss Coeff</t>
  </si>
  <si>
    <t>Bench Wilks Pts</t>
  </si>
  <si>
    <t>Bench Final Gloss</t>
  </si>
  <si>
    <t>Tri City Bench Classic</t>
  </si>
  <si>
    <t>Kitchener, ON</t>
  </si>
  <si>
    <t>Argeis Kamberi</t>
  </si>
  <si>
    <t xml:space="preserve">Bench Only </t>
  </si>
  <si>
    <t>M</t>
  </si>
  <si>
    <t>65-</t>
  </si>
  <si>
    <t>Loucia Beveridge</t>
  </si>
  <si>
    <t>F</t>
  </si>
  <si>
    <t>40-</t>
  </si>
  <si>
    <t>45-</t>
  </si>
  <si>
    <t>Matt Kay</t>
  </si>
  <si>
    <t>103-</t>
  </si>
  <si>
    <t>Richard Singh</t>
  </si>
  <si>
    <t>157.5-</t>
  </si>
  <si>
    <t>182.5-</t>
  </si>
  <si>
    <t>Tom Winget</t>
  </si>
  <si>
    <t>265-</t>
  </si>
  <si>
    <t>Shaun Hislop</t>
  </si>
  <si>
    <t>177.5-</t>
  </si>
  <si>
    <t>Brent Comens</t>
  </si>
  <si>
    <t>90-</t>
  </si>
  <si>
    <t>Joe Brown</t>
  </si>
  <si>
    <t>70-</t>
  </si>
  <si>
    <t>Clint Harwood</t>
  </si>
  <si>
    <t>Jason Richardson</t>
  </si>
  <si>
    <t>150-</t>
  </si>
  <si>
    <t>Arlene House</t>
  </si>
  <si>
    <t>Bruce McIntyre</t>
  </si>
  <si>
    <t>285-</t>
  </si>
  <si>
    <t>Gloss Masters Coeff</t>
  </si>
  <si>
    <t xml:space="preserve"> </t>
  </si>
  <si>
    <t>Bench KG</t>
  </si>
  <si>
    <t>Bench Pounds</t>
  </si>
  <si>
    <t>Score</t>
  </si>
  <si>
    <t>Ontario</t>
  </si>
  <si>
    <t>Canadian/Ontario</t>
  </si>
  <si>
    <t xml:space="preserve">Tri-City Bench Classic - Sponsored by Popeyes Gym and GBG </t>
  </si>
  <si>
    <t>TriCity Classic - Sponsored by Popeye's Gym and GBG</t>
  </si>
  <si>
    <t>Records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</si>
</sst>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b/>
      <sz val="10"/>
      <name val="Times New Roman"/>
      <family val="1"/>
    </font>
    <font>
      <sz val="12"/>
      <name val="Times New Roman"/>
      <family val="0"/>
    </font>
    <font>
      <b/>
      <sz val="8"/>
      <name val="Tahoma"/>
      <family val="0"/>
    </font>
    <font>
      <b/>
      <i/>
      <sz val="9"/>
      <color indexed="9"/>
      <name val="Arial"/>
      <family val="0"/>
    </font>
    <font>
      <sz val="10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0"/>
      <color indexed="9"/>
      <name val="Arial"/>
      <family val="0"/>
    </font>
    <font>
      <b/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</fills>
  <borders count="8">
    <border>
      <left/>
      <right/>
      <top/>
      <bottom/>
      <diagonal/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15"/>
      </top>
      <bottom>
        <color indexed="63"/>
      </bottom>
    </border>
    <border>
      <left style="thick">
        <color indexed="21"/>
      </left>
      <right>
        <color indexed="63"/>
      </right>
      <top style="thin">
        <color indexed="15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15" fontId="0" fillId="0" borderId="0" xfId="0" applyNumberForma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2" fontId="5" fillId="3" borderId="4" xfId="0" applyNumberFormat="1" applyFont="1" applyFill="1" applyBorder="1" applyAlignment="1">
      <alignment/>
    </xf>
    <xf numFmtId="1" fontId="5" fillId="3" borderId="4" xfId="0" applyNumberFormat="1" applyFont="1" applyFill="1" applyBorder="1" applyAlignment="1">
      <alignment/>
    </xf>
    <xf numFmtId="0" fontId="7" fillId="4" borderId="5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2" fontId="4" fillId="2" borderId="0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E1">
      <selection activeCell="AH23" sqref="AH23"/>
    </sheetView>
  </sheetViews>
  <sheetFormatPr defaultColWidth="9.140625" defaultRowHeight="12.75"/>
  <cols>
    <col min="1" max="4" width="0" style="0" hidden="1" customWidth="1"/>
    <col min="5" max="5" width="15.8515625" style="0" customWidth="1"/>
    <col min="6" max="7" width="0" style="0" hidden="1" customWidth="1"/>
    <col min="8" max="8" width="14.8515625" style="0" customWidth="1"/>
    <col min="9" max="9" width="10.57421875" style="0" bestFit="1" customWidth="1"/>
    <col min="10" max="10" width="11.00390625" style="0" hidden="1" customWidth="1"/>
    <col min="11" max="17" width="0" style="0" hidden="1" customWidth="1"/>
    <col min="18" max="21" width="8.140625" style="0" customWidth="1"/>
    <col min="22" max="22" width="9.7109375" style="0" customWidth="1"/>
    <col min="23" max="32" width="0" style="0" hidden="1" customWidth="1"/>
    <col min="33" max="33" width="13.421875" style="7" customWidth="1"/>
    <col min="34" max="34" width="12.00390625" style="7" bestFit="1" customWidth="1"/>
    <col min="35" max="36" width="0" style="0" hidden="1" customWidth="1"/>
    <col min="37" max="37" width="17.00390625" style="0" hidden="1" customWidth="1"/>
  </cols>
  <sheetData>
    <row r="1" spans="5:37" ht="15" thickTop="1">
      <c r="E1" s="10"/>
      <c r="F1" s="11"/>
      <c r="G1" s="11"/>
      <c r="H1" s="11"/>
      <c r="I1" s="11" t="s">
        <v>70</v>
      </c>
      <c r="J1" s="11" t="s">
        <v>69</v>
      </c>
      <c r="K1" s="11"/>
      <c r="L1" s="11"/>
      <c r="M1" s="11"/>
      <c r="N1" s="11"/>
      <c r="O1" s="11"/>
      <c r="P1" s="11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22"/>
      <c r="AH1" s="22"/>
      <c r="AI1" s="19"/>
      <c r="AJ1" s="19"/>
      <c r="AK1" s="19"/>
    </row>
    <row r="2" spans="5:37" ht="14.25"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3"/>
      <c r="AH2" s="23"/>
      <c r="AI2" s="20"/>
      <c r="AJ2" s="20"/>
      <c r="AK2" s="20"/>
    </row>
    <row r="3" spans="1:37" ht="14.25">
      <c r="A3" s="1" t="s">
        <v>0</v>
      </c>
      <c r="B3" s="1" t="s">
        <v>1</v>
      </c>
      <c r="C3" s="1" t="s">
        <v>2</v>
      </c>
      <c r="D3" s="1" t="s">
        <v>3</v>
      </c>
      <c r="E3" s="8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  <c r="O3" s="9" t="s">
        <v>14</v>
      </c>
      <c r="P3" s="9" t="s">
        <v>15</v>
      </c>
      <c r="Q3" s="20" t="s">
        <v>16</v>
      </c>
      <c r="R3" s="21" t="s">
        <v>17</v>
      </c>
      <c r="S3" s="21" t="s">
        <v>18</v>
      </c>
      <c r="T3" s="21" t="s">
        <v>19</v>
      </c>
      <c r="U3" s="21" t="s">
        <v>20</v>
      </c>
      <c r="V3" s="20" t="s">
        <v>64</v>
      </c>
      <c r="W3" s="20" t="s">
        <v>22</v>
      </c>
      <c r="X3" s="20" t="s">
        <v>23</v>
      </c>
      <c r="Y3" s="20" t="s">
        <v>24</v>
      </c>
      <c r="Z3" s="20" t="s">
        <v>25</v>
      </c>
      <c r="AA3" s="20" t="s">
        <v>26</v>
      </c>
      <c r="AB3" s="20" t="s">
        <v>27</v>
      </c>
      <c r="AC3" s="20" t="s">
        <v>28</v>
      </c>
      <c r="AD3" s="20" t="s">
        <v>29</v>
      </c>
      <c r="AE3" s="20" t="s">
        <v>30</v>
      </c>
      <c r="AF3" s="20" t="s">
        <v>31</v>
      </c>
      <c r="AG3" s="23" t="s">
        <v>65</v>
      </c>
      <c r="AH3" s="23" t="s">
        <v>66</v>
      </c>
      <c r="AI3" s="20"/>
      <c r="AJ3" s="20"/>
      <c r="AK3" s="20" t="s">
        <v>62</v>
      </c>
    </row>
    <row r="4" spans="2:37" ht="12.75">
      <c r="B4" t="s">
        <v>33</v>
      </c>
      <c r="C4" s="3">
        <v>38766</v>
      </c>
      <c r="D4" t="s">
        <v>34</v>
      </c>
      <c r="E4" s="15" t="s">
        <v>56</v>
      </c>
      <c r="F4" s="16" t="s">
        <v>36</v>
      </c>
      <c r="G4" s="16"/>
      <c r="H4" s="16">
        <v>33</v>
      </c>
      <c r="I4" s="16">
        <v>168</v>
      </c>
      <c r="J4" s="16" t="s">
        <v>37</v>
      </c>
      <c r="K4" s="16">
        <v>33</v>
      </c>
      <c r="L4" s="16">
        <v>999</v>
      </c>
      <c r="M4" s="16"/>
      <c r="N4" s="16"/>
      <c r="O4" s="16"/>
      <c r="P4" s="16"/>
      <c r="Q4" s="12">
        <f aca="true" t="shared" si="0" ref="Q4:Q15">IF(MAX(M4:P4)&gt;0,MAX(M4:P4),0)</f>
        <v>0</v>
      </c>
      <c r="R4" s="13">
        <v>300</v>
      </c>
      <c r="S4" s="13">
        <v>320</v>
      </c>
      <c r="T4" s="13">
        <v>330</v>
      </c>
      <c r="U4" s="13"/>
      <c r="V4" s="12">
        <f aca="true" t="shared" si="1" ref="V4:V15">IF(MAX(R4:T4)&gt;0,MAX(R4:T4),0)</f>
        <v>330</v>
      </c>
      <c r="W4" s="12">
        <f aca="true" t="shared" si="2" ref="W4:W15">Q4+V4</f>
        <v>330</v>
      </c>
      <c r="X4" s="12"/>
      <c r="Y4" s="12"/>
      <c r="Z4" s="12"/>
      <c r="AA4" s="12"/>
      <c r="AB4" s="12">
        <f aca="true" t="shared" si="3" ref="AB4:AB15">IF(MAX(X4:AA4)&gt;0,MAX(X4:AA4),0)</f>
        <v>0</v>
      </c>
      <c r="AC4" s="12">
        <f aca="true" t="shared" si="4" ref="AC4:AC15">IF(Q4=0,0,IF(V4=0,0,IF(AB4=0,0,Q4+V4+AB4)))</f>
        <v>0</v>
      </c>
      <c r="AD4" s="12">
        <v>0.5442</v>
      </c>
      <c r="AE4" s="12">
        <v>0.50925</v>
      </c>
      <c r="AF4" s="12">
        <f aca="true" t="shared" si="5" ref="AF4:AF15">V4*AD4</f>
        <v>179.586</v>
      </c>
      <c r="AG4" s="14">
        <f>V4*2.2</f>
        <v>726.0000000000001</v>
      </c>
      <c r="AH4" s="14">
        <f aca="true" t="shared" si="6" ref="AH4:AH15">V4*AE4*AK4</f>
        <v>168.05249999999998</v>
      </c>
      <c r="AI4" s="12"/>
      <c r="AJ4" s="12"/>
      <c r="AK4" s="12">
        <v>1</v>
      </c>
    </row>
    <row r="5" spans="2:37" ht="12.75">
      <c r="B5" t="s">
        <v>33</v>
      </c>
      <c r="C5" s="3">
        <v>38766</v>
      </c>
      <c r="D5" t="s">
        <v>34</v>
      </c>
      <c r="E5" s="15" t="s">
        <v>60</v>
      </c>
      <c r="F5" s="16" t="s">
        <v>36</v>
      </c>
      <c r="G5" s="16"/>
      <c r="H5" s="16">
        <v>48</v>
      </c>
      <c r="I5" s="16">
        <v>109.5</v>
      </c>
      <c r="J5" s="16" t="s">
        <v>37</v>
      </c>
      <c r="K5" s="16">
        <v>49</v>
      </c>
      <c r="L5" s="16">
        <v>110</v>
      </c>
      <c r="M5" s="16"/>
      <c r="N5" s="16"/>
      <c r="O5" s="16"/>
      <c r="P5" s="16"/>
      <c r="Q5" s="12">
        <f t="shared" si="0"/>
        <v>0</v>
      </c>
      <c r="R5" s="13">
        <v>260</v>
      </c>
      <c r="S5" s="13">
        <v>272.5</v>
      </c>
      <c r="T5" s="13" t="s">
        <v>61</v>
      </c>
      <c r="U5" s="13"/>
      <c r="V5" s="12">
        <f t="shared" si="1"/>
        <v>272.5</v>
      </c>
      <c r="W5" s="12">
        <f t="shared" si="2"/>
        <v>272.5</v>
      </c>
      <c r="X5" s="12"/>
      <c r="Y5" s="12"/>
      <c r="Z5" s="12"/>
      <c r="AA5" s="12"/>
      <c r="AB5" s="12">
        <f t="shared" si="3"/>
        <v>0</v>
      </c>
      <c r="AC5" s="12">
        <f t="shared" si="4"/>
        <v>0</v>
      </c>
      <c r="AD5" s="12">
        <v>0.5893</v>
      </c>
      <c r="AE5" s="12">
        <v>0.560125</v>
      </c>
      <c r="AF5" s="12">
        <f t="shared" si="5"/>
        <v>160.58425000000003</v>
      </c>
      <c r="AG5" s="14">
        <f aca="true" t="shared" si="7" ref="AG5:AG15">V5*2.2</f>
        <v>599.5</v>
      </c>
      <c r="AH5" s="14">
        <f t="shared" si="6"/>
        <v>167.4395665625</v>
      </c>
      <c r="AI5" s="12"/>
      <c r="AJ5" s="12"/>
      <c r="AK5" s="12">
        <v>1.097</v>
      </c>
    </row>
    <row r="6" spans="2:37" ht="12.75">
      <c r="B6" t="s">
        <v>33</v>
      </c>
      <c r="C6" s="3">
        <v>38766</v>
      </c>
      <c r="D6" t="s">
        <v>34</v>
      </c>
      <c r="E6" s="15" t="s">
        <v>50</v>
      </c>
      <c r="F6" s="16" t="s">
        <v>36</v>
      </c>
      <c r="G6" s="16"/>
      <c r="H6" s="16">
        <v>31</v>
      </c>
      <c r="I6" s="16">
        <v>85</v>
      </c>
      <c r="J6" s="16" t="s">
        <v>37</v>
      </c>
      <c r="K6" s="16">
        <v>33</v>
      </c>
      <c r="L6" s="16">
        <v>90</v>
      </c>
      <c r="M6" s="16"/>
      <c r="N6" s="16"/>
      <c r="O6" s="16"/>
      <c r="P6" s="16"/>
      <c r="Q6" s="12">
        <f t="shared" si="0"/>
        <v>0</v>
      </c>
      <c r="R6" s="13">
        <v>150</v>
      </c>
      <c r="S6" s="13">
        <v>165</v>
      </c>
      <c r="T6" s="13">
        <v>172.5</v>
      </c>
      <c r="U6" s="13" t="s">
        <v>51</v>
      </c>
      <c r="V6" s="12">
        <f t="shared" si="1"/>
        <v>172.5</v>
      </c>
      <c r="W6" s="12">
        <f t="shared" si="2"/>
        <v>172.5</v>
      </c>
      <c r="X6" s="12"/>
      <c r="Y6" s="12"/>
      <c r="Z6" s="12"/>
      <c r="AA6" s="12"/>
      <c r="AB6" s="12">
        <f t="shared" si="3"/>
        <v>0</v>
      </c>
      <c r="AC6" s="12">
        <f t="shared" si="4"/>
        <v>0</v>
      </c>
      <c r="AD6" s="12">
        <v>0.6583</v>
      </c>
      <c r="AE6" s="12">
        <v>0.624875</v>
      </c>
      <c r="AF6" s="12">
        <f t="shared" si="5"/>
        <v>113.55675</v>
      </c>
      <c r="AG6" s="14">
        <f t="shared" si="7"/>
        <v>379.50000000000006</v>
      </c>
      <c r="AH6" s="14">
        <f t="shared" si="6"/>
        <v>107.7909375</v>
      </c>
      <c r="AI6" s="12"/>
      <c r="AJ6" s="12"/>
      <c r="AK6" s="12">
        <v>1</v>
      </c>
    </row>
    <row r="7" spans="2:37" ht="12.75">
      <c r="B7" t="s">
        <v>33</v>
      </c>
      <c r="C7" s="3">
        <v>38766</v>
      </c>
      <c r="D7" t="s">
        <v>34</v>
      </c>
      <c r="E7" s="15" t="s">
        <v>45</v>
      </c>
      <c r="F7" s="16" t="s">
        <v>36</v>
      </c>
      <c r="G7" s="16"/>
      <c r="H7" s="16">
        <v>17</v>
      </c>
      <c r="I7" s="16">
        <v>121.5</v>
      </c>
      <c r="J7" s="16" t="s">
        <v>37</v>
      </c>
      <c r="K7" s="16">
        <v>17</v>
      </c>
      <c r="L7" s="16">
        <v>125</v>
      </c>
      <c r="M7" s="16"/>
      <c r="N7" s="16"/>
      <c r="O7" s="16"/>
      <c r="P7" s="16"/>
      <c r="Q7" s="12">
        <f t="shared" si="0"/>
        <v>0</v>
      </c>
      <c r="R7" s="13" t="s">
        <v>46</v>
      </c>
      <c r="S7" s="13">
        <v>162.5</v>
      </c>
      <c r="T7" s="13" t="s">
        <v>47</v>
      </c>
      <c r="U7" s="13"/>
      <c r="V7" s="12">
        <f t="shared" si="1"/>
        <v>162.5</v>
      </c>
      <c r="W7" s="12">
        <f t="shared" si="2"/>
        <v>162.5</v>
      </c>
      <c r="X7" s="12"/>
      <c r="Y7" s="12"/>
      <c r="Z7" s="12"/>
      <c r="AA7" s="12"/>
      <c r="AB7" s="12">
        <f t="shared" si="3"/>
        <v>0</v>
      </c>
      <c r="AC7" s="12">
        <f t="shared" si="4"/>
        <v>0</v>
      </c>
      <c r="AD7" s="12">
        <v>0.5733</v>
      </c>
      <c r="AE7" s="12">
        <v>0.5494</v>
      </c>
      <c r="AF7" s="12">
        <f t="shared" si="5"/>
        <v>93.16125000000001</v>
      </c>
      <c r="AG7" s="14">
        <f t="shared" si="7"/>
        <v>357.50000000000006</v>
      </c>
      <c r="AH7" s="14">
        <f t="shared" si="6"/>
        <v>89.2775</v>
      </c>
      <c r="AI7" s="12"/>
      <c r="AJ7" s="12"/>
      <c r="AK7" s="12">
        <v>1</v>
      </c>
    </row>
    <row r="8" spans="2:37" ht="12.75">
      <c r="B8" t="s">
        <v>33</v>
      </c>
      <c r="C8" s="3">
        <v>38766</v>
      </c>
      <c r="D8" t="s">
        <v>34</v>
      </c>
      <c r="E8" s="15" t="s">
        <v>57</v>
      </c>
      <c r="F8" s="16" t="s">
        <v>36</v>
      </c>
      <c r="G8" s="16"/>
      <c r="H8" s="16">
        <v>35</v>
      </c>
      <c r="I8" s="16">
        <v>122</v>
      </c>
      <c r="J8" s="16" t="s">
        <v>37</v>
      </c>
      <c r="K8" s="16">
        <v>39</v>
      </c>
      <c r="L8" s="16">
        <v>125</v>
      </c>
      <c r="M8" s="16"/>
      <c r="N8" s="16"/>
      <c r="O8" s="16"/>
      <c r="P8" s="16"/>
      <c r="Q8" s="12">
        <f t="shared" si="0"/>
        <v>0</v>
      </c>
      <c r="R8" s="13">
        <v>135</v>
      </c>
      <c r="S8" s="13">
        <v>145</v>
      </c>
      <c r="T8" s="13" t="s">
        <v>58</v>
      </c>
      <c r="U8" s="13"/>
      <c r="V8" s="12">
        <f t="shared" si="1"/>
        <v>145</v>
      </c>
      <c r="W8" s="12">
        <f t="shared" si="2"/>
        <v>145</v>
      </c>
      <c r="X8" s="12"/>
      <c r="Y8" s="12"/>
      <c r="Z8" s="12"/>
      <c r="AA8" s="12"/>
      <c r="AB8" s="12">
        <f t="shared" si="3"/>
        <v>0</v>
      </c>
      <c r="AC8" s="12">
        <f t="shared" si="4"/>
        <v>0</v>
      </c>
      <c r="AD8" s="12">
        <v>0.5728</v>
      </c>
      <c r="AE8" s="12">
        <v>0.54885</v>
      </c>
      <c r="AF8" s="12">
        <f t="shared" si="5"/>
        <v>83.056</v>
      </c>
      <c r="AG8" s="14">
        <f t="shared" si="7"/>
        <v>319</v>
      </c>
      <c r="AH8" s="14">
        <f t="shared" si="6"/>
        <v>79.58324999999999</v>
      </c>
      <c r="AI8" s="12"/>
      <c r="AJ8" s="12"/>
      <c r="AK8" s="12">
        <v>1</v>
      </c>
    </row>
    <row r="9" spans="2:37" ht="12.75">
      <c r="B9" t="s">
        <v>33</v>
      </c>
      <c r="C9" s="3">
        <v>38766</v>
      </c>
      <c r="D9" t="s">
        <v>34</v>
      </c>
      <c r="E9" s="15" t="s">
        <v>43</v>
      </c>
      <c r="F9" s="16" t="s">
        <v>36</v>
      </c>
      <c r="G9" s="16"/>
      <c r="H9" s="16">
        <v>17</v>
      </c>
      <c r="I9" s="16">
        <v>71.5</v>
      </c>
      <c r="J9" s="16" t="s">
        <v>37</v>
      </c>
      <c r="K9" s="16">
        <v>17</v>
      </c>
      <c r="L9" s="16">
        <v>75</v>
      </c>
      <c r="M9" s="16"/>
      <c r="N9" s="16"/>
      <c r="O9" s="16"/>
      <c r="P9" s="16"/>
      <c r="Q9" s="12">
        <f t="shared" si="0"/>
        <v>0</v>
      </c>
      <c r="R9" s="13">
        <v>92.5</v>
      </c>
      <c r="S9" s="13">
        <v>97.5</v>
      </c>
      <c r="T9" s="13">
        <v>100</v>
      </c>
      <c r="U9" s="13" t="s">
        <v>44</v>
      </c>
      <c r="V9" s="12">
        <f t="shared" si="1"/>
        <v>100</v>
      </c>
      <c r="W9" s="12">
        <f t="shared" si="2"/>
        <v>100</v>
      </c>
      <c r="X9" s="12"/>
      <c r="Y9" s="12"/>
      <c r="Z9" s="12"/>
      <c r="AA9" s="12"/>
      <c r="AB9" s="12">
        <f t="shared" si="3"/>
        <v>0</v>
      </c>
      <c r="AC9" s="12">
        <f t="shared" si="4"/>
        <v>0</v>
      </c>
      <c r="AD9" s="12">
        <v>0.7375</v>
      </c>
      <c r="AE9" s="12">
        <v>0.70265</v>
      </c>
      <c r="AF9" s="12">
        <f t="shared" si="5"/>
        <v>73.75</v>
      </c>
      <c r="AG9" s="14">
        <f t="shared" si="7"/>
        <v>220.00000000000003</v>
      </c>
      <c r="AH9" s="14">
        <f t="shared" si="6"/>
        <v>70.265</v>
      </c>
      <c r="AI9" s="12"/>
      <c r="AJ9" s="12"/>
      <c r="AK9" s="12">
        <v>1</v>
      </c>
    </row>
    <row r="10" spans="2:37" ht="12.75">
      <c r="B10" t="s">
        <v>33</v>
      </c>
      <c r="C10" s="3">
        <v>38766</v>
      </c>
      <c r="D10" t="s">
        <v>34</v>
      </c>
      <c r="E10" s="15" t="s">
        <v>35</v>
      </c>
      <c r="F10" s="16" t="s">
        <v>36</v>
      </c>
      <c r="G10" s="16"/>
      <c r="H10" s="16">
        <v>15</v>
      </c>
      <c r="I10" s="16">
        <v>56</v>
      </c>
      <c r="J10" s="16" t="s">
        <v>37</v>
      </c>
      <c r="K10" s="16">
        <v>17</v>
      </c>
      <c r="L10" s="16">
        <v>56</v>
      </c>
      <c r="M10" s="16"/>
      <c r="N10" s="16"/>
      <c r="O10" s="16"/>
      <c r="P10" s="16"/>
      <c r="Q10" s="12">
        <f t="shared" si="0"/>
        <v>0</v>
      </c>
      <c r="R10" s="13">
        <v>57.5</v>
      </c>
      <c r="S10" s="13">
        <v>60</v>
      </c>
      <c r="T10" s="13" t="s">
        <v>38</v>
      </c>
      <c r="U10" s="13"/>
      <c r="V10" s="12">
        <f t="shared" si="1"/>
        <v>60</v>
      </c>
      <c r="W10" s="12">
        <f t="shared" si="2"/>
        <v>60</v>
      </c>
      <c r="X10" s="12"/>
      <c r="Y10" s="12"/>
      <c r="Z10" s="12"/>
      <c r="AA10" s="12"/>
      <c r="AB10" s="12">
        <f t="shared" si="3"/>
        <v>0</v>
      </c>
      <c r="AC10" s="12">
        <f t="shared" si="4"/>
        <v>0</v>
      </c>
      <c r="AD10" s="12">
        <v>0.9103</v>
      </c>
      <c r="AE10" s="12">
        <v>0.8844</v>
      </c>
      <c r="AF10" s="12">
        <f t="shared" si="5"/>
        <v>54.618</v>
      </c>
      <c r="AG10" s="14">
        <f t="shared" si="7"/>
        <v>132</v>
      </c>
      <c r="AH10" s="14">
        <f t="shared" si="6"/>
        <v>53.064</v>
      </c>
      <c r="AI10" s="12"/>
      <c r="AJ10" s="12"/>
      <c r="AK10" s="12">
        <v>1</v>
      </c>
    </row>
    <row r="11" spans="2:37" ht="12.75">
      <c r="B11" t="s">
        <v>33</v>
      </c>
      <c r="C11" s="3">
        <v>38766</v>
      </c>
      <c r="D11" t="s">
        <v>34</v>
      </c>
      <c r="E11" s="15" t="s">
        <v>59</v>
      </c>
      <c r="F11" s="16" t="s">
        <v>36</v>
      </c>
      <c r="G11" s="16"/>
      <c r="H11" s="16">
        <v>42</v>
      </c>
      <c r="I11" s="16">
        <v>82</v>
      </c>
      <c r="J11" s="16" t="s">
        <v>40</v>
      </c>
      <c r="K11" s="16">
        <v>44</v>
      </c>
      <c r="L11" s="16">
        <v>82.5</v>
      </c>
      <c r="M11" s="16"/>
      <c r="N11" s="16"/>
      <c r="O11" s="16"/>
      <c r="P11" s="16"/>
      <c r="Q11" s="12">
        <f t="shared" si="0"/>
        <v>0</v>
      </c>
      <c r="R11" s="13">
        <v>42.5</v>
      </c>
      <c r="S11" s="13">
        <v>52.5</v>
      </c>
      <c r="T11" s="13">
        <v>65</v>
      </c>
      <c r="U11" s="13"/>
      <c r="V11" s="12">
        <f t="shared" si="1"/>
        <v>65</v>
      </c>
      <c r="W11" s="12">
        <f t="shared" si="2"/>
        <v>65</v>
      </c>
      <c r="X11" s="12"/>
      <c r="Y11" s="12"/>
      <c r="Z11" s="12"/>
      <c r="AA11" s="12"/>
      <c r="AB11" s="12">
        <f t="shared" si="3"/>
        <v>0</v>
      </c>
      <c r="AC11" s="12">
        <f t="shared" si="4"/>
        <v>0</v>
      </c>
      <c r="AD11" s="12">
        <v>0.9028</v>
      </c>
      <c r="AE11" s="12">
        <v>0.77795</v>
      </c>
      <c r="AF11" s="12">
        <f t="shared" si="5"/>
        <v>58.682</v>
      </c>
      <c r="AG11" s="14">
        <f t="shared" si="7"/>
        <v>143</v>
      </c>
      <c r="AH11" s="14">
        <f t="shared" si="6"/>
        <v>51.578085</v>
      </c>
      <c r="AI11" s="12"/>
      <c r="AJ11" s="12"/>
      <c r="AK11" s="12">
        <v>1.02</v>
      </c>
    </row>
    <row r="12" spans="2:37" ht="12.75">
      <c r="B12" t="s">
        <v>33</v>
      </c>
      <c r="C12" s="3">
        <v>38766</v>
      </c>
      <c r="D12" t="s">
        <v>34</v>
      </c>
      <c r="E12" s="15" t="s">
        <v>39</v>
      </c>
      <c r="F12" s="16" t="s">
        <v>36</v>
      </c>
      <c r="G12" s="16"/>
      <c r="H12" s="16">
        <v>17</v>
      </c>
      <c r="I12" s="16">
        <v>60</v>
      </c>
      <c r="J12" s="16" t="s">
        <v>40</v>
      </c>
      <c r="K12" s="16">
        <v>17</v>
      </c>
      <c r="L12" s="16">
        <v>62.5</v>
      </c>
      <c r="M12" s="16"/>
      <c r="N12" s="16"/>
      <c r="O12" s="16"/>
      <c r="P12" s="16"/>
      <c r="Q12" s="12">
        <f t="shared" si="0"/>
        <v>0</v>
      </c>
      <c r="R12" s="13" t="s">
        <v>41</v>
      </c>
      <c r="S12" s="13">
        <v>40</v>
      </c>
      <c r="T12" s="13" t="s">
        <v>42</v>
      </c>
      <c r="U12" s="13"/>
      <c r="V12" s="12">
        <f t="shared" si="1"/>
        <v>40</v>
      </c>
      <c r="W12" s="12">
        <f t="shared" si="2"/>
        <v>40</v>
      </c>
      <c r="X12" s="12"/>
      <c r="Y12" s="12"/>
      <c r="Z12" s="12"/>
      <c r="AA12" s="12"/>
      <c r="AB12" s="12">
        <f t="shared" si="3"/>
        <v>0</v>
      </c>
      <c r="AC12" s="12">
        <f t="shared" si="4"/>
        <v>0</v>
      </c>
      <c r="AD12" s="12">
        <v>1.1149</v>
      </c>
      <c r="AE12" s="12">
        <v>0.96205</v>
      </c>
      <c r="AF12" s="12">
        <f t="shared" si="5"/>
        <v>44.596000000000004</v>
      </c>
      <c r="AG12" s="14">
        <f t="shared" si="7"/>
        <v>88</v>
      </c>
      <c r="AH12" s="14">
        <f t="shared" si="6"/>
        <v>38.482</v>
      </c>
      <c r="AI12" s="12"/>
      <c r="AJ12" s="12"/>
      <c r="AK12" s="12">
        <v>1</v>
      </c>
    </row>
    <row r="13" spans="2:37" ht="12.75">
      <c r="B13" t="s">
        <v>33</v>
      </c>
      <c r="C13" s="3">
        <v>38766</v>
      </c>
      <c r="D13" t="s">
        <v>34</v>
      </c>
      <c r="E13" s="15" t="s">
        <v>52</v>
      </c>
      <c r="F13" s="16" t="s">
        <v>36</v>
      </c>
      <c r="G13" s="16"/>
      <c r="H13" s="16">
        <v>29</v>
      </c>
      <c r="I13" s="16">
        <v>90</v>
      </c>
      <c r="J13" s="16" t="s">
        <v>37</v>
      </c>
      <c r="K13" s="16">
        <v>33</v>
      </c>
      <c r="L13" s="16">
        <v>90</v>
      </c>
      <c r="M13" s="16"/>
      <c r="N13" s="16"/>
      <c r="O13" s="16"/>
      <c r="P13" s="16"/>
      <c r="Q13" s="12">
        <f t="shared" si="0"/>
        <v>0</v>
      </c>
      <c r="R13" s="13">
        <v>57.5</v>
      </c>
      <c r="S13" s="13" t="s">
        <v>53</v>
      </c>
      <c r="T13" s="13" t="s">
        <v>53</v>
      </c>
      <c r="U13" s="13"/>
      <c r="V13" s="12">
        <f t="shared" si="1"/>
        <v>57.5</v>
      </c>
      <c r="W13" s="12">
        <f t="shared" si="2"/>
        <v>57.5</v>
      </c>
      <c r="X13" s="12"/>
      <c r="Y13" s="12"/>
      <c r="Z13" s="12"/>
      <c r="AA13" s="12"/>
      <c r="AB13" s="12">
        <f t="shared" si="3"/>
        <v>0</v>
      </c>
      <c r="AC13" s="12">
        <f t="shared" si="4"/>
        <v>0</v>
      </c>
      <c r="AD13" s="12">
        <v>0.6384</v>
      </c>
      <c r="AE13" s="12">
        <v>0.603825</v>
      </c>
      <c r="AF13" s="12">
        <f t="shared" si="5"/>
        <v>36.708</v>
      </c>
      <c r="AG13" s="14">
        <f t="shared" si="7"/>
        <v>126.50000000000001</v>
      </c>
      <c r="AH13" s="14">
        <f t="shared" si="6"/>
        <v>34.7199375</v>
      </c>
      <c r="AI13" s="12"/>
      <c r="AJ13" s="12"/>
      <c r="AK13" s="12">
        <v>1</v>
      </c>
    </row>
    <row r="14" spans="2:37" ht="12.75">
      <c r="B14" t="s">
        <v>33</v>
      </c>
      <c r="C14" s="3">
        <v>38766</v>
      </c>
      <c r="D14" t="s">
        <v>34</v>
      </c>
      <c r="E14" s="15" t="s">
        <v>54</v>
      </c>
      <c r="F14" s="16" t="s">
        <v>36</v>
      </c>
      <c r="G14" s="16"/>
      <c r="H14" s="16">
        <v>26</v>
      </c>
      <c r="I14" s="16">
        <v>97</v>
      </c>
      <c r="J14" s="16" t="s">
        <v>37</v>
      </c>
      <c r="K14" s="16">
        <v>33</v>
      </c>
      <c r="L14" s="16">
        <v>100</v>
      </c>
      <c r="M14" s="16"/>
      <c r="N14" s="16"/>
      <c r="O14" s="16"/>
      <c r="P14" s="16"/>
      <c r="Q14" s="12">
        <f t="shared" si="0"/>
        <v>0</v>
      </c>
      <c r="R14" s="13">
        <v>40</v>
      </c>
      <c r="S14" s="13">
        <v>50</v>
      </c>
      <c r="T14" s="13" t="s">
        <v>55</v>
      </c>
      <c r="U14" s="13"/>
      <c r="V14" s="12">
        <f t="shared" si="1"/>
        <v>50</v>
      </c>
      <c r="W14" s="12">
        <f t="shared" si="2"/>
        <v>50</v>
      </c>
      <c r="X14" s="12"/>
      <c r="Y14" s="12"/>
      <c r="Z14" s="12"/>
      <c r="AA14" s="12"/>
      <c r="AB14" s="12">
        <f t="shared" si="3"/>
        <v>0</v>
      </c>
      <c r="AC14" s="12">
        <f t="shared" si="4"/>
        <v>0</v>
      </c>
      <c r="AD14" s="12">
        <v>0.6163</v>
      </c>
      <c r="AE14" s="12">
        <v>0.58695</v>
      </c>
      <c r="AF14" s="12">
        <f t="shared" si="5"/>
        <v>30.814999999999998</v>
      </c>
      <c r="AG14" s="14">
        <f t="shared" si="7"/>
        <v>110.00000000000001</v>
      </c>
      <c r="AH14" s="14">
        <f t="shared" si="6"/>
        <v>29.3475</v>
      </c>
      <c r="AI14" s="12"/>
      <c r="AJ14" s="12"/>
      <c r="AK14" s="12">
        <v>1</v>
      </c>
    </row>
    <row r="15" spans="2:37" ht="12.75">
      <c r="B15" t="s">
        <v>33</v>
      </c>
      <c r="C15" s="3">
        <v>38766</v>
      </c>
      <c r="D15" t="s">
        <v>34</v>
      </c>
      <c r="E15" s="15" t="s">
        <v>48</v>
      </c>
      <c r="F15" s="16" t="s">
        <v>36</v>
      </c>
      <c r="G15" s="16"/>
      <c r="H15" s="16">
        <v>21</v>
      </c>
      <c r="I15" s="16">
        <v>145.2</v>
      </c>
      <c r="J15" s="16" t="s">
        <v>37</v>
      </c>
      <c r="K15" s="16">
        <v>23</v>
      </c>
      <c r="L15" s="16">
        <v>999</v>
      </c>
      <c r="M15" s="16"/>
      <c r="N15" s="16"/>
      <c r="O15" s="16"/>
      <c r="P15" s="16"/>
      <c r="Q15" s="12">
        <f t="shared" si="0"/>
        <v>0</v>
      </c>
      <c r="R15" s="13" t="s">
        <v>49</v>
      </c>
      <c r="S15" s="13" t="s">
        <v>49</v>
      </c>
      <c r="T15" s="13" t="s">
        <v>49</v>
      </c>
      <c r="U15" s="13"/>
      <c r="V15" s="12">
        <f t="shared" si="1"/>
        <v>0</v>
      </c>
      <c r="W15" s="12">
        <f t="shared" si="2"/>
        <v>0</v>
      </c>
      <c r="X15" s="12"/>
      <c r="Y15" s="12"/>
      <c r="Z15" s="12"/>
      <c r="AA15" s="12"/>
      <c r="AB15" s="12">
        <f t="shared" si="3"/>
        <v>0</v>
      </c>
      <c r="AC15" s="12">
        <f t="shared" si="4"/>
        <v>0</v>
      </c>
      <c r="AD15" s="12">
        <v>0.5558</v>
      </c>
      <c r="AE15" s="12">
        <v>0.524875</v>
      </c>
      <c r="AF15" s="12">
        <f t="shared" si="5"/>
        <v>0</v>
      </c>
      <c r="AG15" s="14">
        <f t="shared" si="7"/>
        <v>0</v>
      </c>
      <c r="AH15" s="14">
        <f t="shared" si="6"/>
        <v>0</v>
      </c>
      <c r="AI15" s="12"/>
      <c r="AJ15" s="12"/>
      <c r="AK15" s="12">
        <v>1</v>
      </c>
    </row>
    <row r="16" spans="5:37" ht="12.75"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4"/>
      <c r="AH16" s="14"/>
      <c r="AI16" s="12"/>
      <c r="AJ16" s="12"/>
      <c r="AK16" s="12"/>
    </row>
    <row r="17" ht="13.5" thickBot="1"/>
    <row r="18" spans="5:8" ht="13.5" thickTop="1">
      <c r="E18" s="26"/>
      <c r="F18" s="19"/>
      <c r="G18" s="19"/>
      <c r="H18" s="24" t="s">
        <v>71</v>
      </c>
    </row>
    <row r="19" spans="5:8" ht="12.75">
      <c r="E19" s="27"/>
      <c r="F19" s="20"/>
      <c r="G19" s="20"/>
      <c r="H19" s="25"/>
    </row>
    <row r="20" spans="5:8" ht="12.75">
      <c r="E20" s="27" t="s">
        <v>56</v>
      </c>
      <c r="F20" s="20"/>
      <c r="G20" s="20"/>
      <c r="H20" s="25" t="s">
        <v>68</v>
      </c>
    </row>
    <row r="21" spans="5:8" ht="12.75">
      <c r="E21" s="27" t="s">
        <v>50</v>
      </c>
      <c r="F21" s="20"/>
      <c r="G21" s="20"/>
      <c r="H21" s="25" t="s">
        <v>67</v>
      </c>
    </row>
    <row r="22" spans="5:8" ht="12.75">
      <c r="E22" s="27" t="s">
        <v>45</v>
      </c>
      <c r="F22" s="20"/>
      <c r="G22" s="20"/>
      <c r="H22" s="25" t="s">
        <v>68</v>
      </c>
    </row>
    <row r="23" spans="5:8" ht="12.75">
      <c r="E23" s="27" t="s">
        <v>43</v>
      </c>
      <c r="F23" s="20"/>
      <c r="G23" s="20"/>
      <c r="H23" s="25" t="s">
        <v>67</v>
      </c>
    </row>
    <row r="24" spans="5:8" ht="12.75">
      <c r="E24" s="27" t="s">
        <v>35</v>
      </c>
      <c r="F24" s="20"/>
      <c r="G24" s="20"/>
      <c r="H24" s="25" t="s">
        <v>67</v>
      </c>
    </row>
    <row r="25" spans="5:8" ht="12.75">
      <c r="E25" s="27" t="s">
        <v>39</v>
      </c>
      <c r="F25" s="20"/>
      <c r="G25" s="20"/>
      <c r="H25" s="25" t="s">
        <v>67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3"/>
  <sheetViews>
    <sheetView workbookViewId="0" topLeftCell="A1">
      <selection activeCell="A1" sqref="A1:IV13"/>
    </sheetView>
  </sheetViews>
  <sheetFormatPr defaultColWidth="9.140625" defaultRowHeight="12.75"/>
  <sheetData>
    <row r="1" spans="1:3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J1" s="1" t="s">
        <v>62</v>
      </c>
      <c r="AK1" t="s">
        <v>63</v>
      </c>
    </row>
    <row r="2" spans="2:36" ht="15.75">
      <c r="B2" t="s">
        <v>33</v>
      </c>
      <c r="C2" s="3">
        <v>38766</v>
      </c>
      <c r="D2" t="s">
        <v>34</v>
      </c>
      <c r="E2" s="4" t="s">
        <v>35</v>
      </c>
      <c r="F2" s="4" t="s">
        <v>36</v>
      </c>
      <c r="G2" s="4"/>
      <c r="H2" s="4">
        <v>15</v>
      </c>
      <c r="I2" s="4">
        <v>56</v>
      </c>
      <c r="J2" s="4" t="s">
        <v>37</v>
      </c>
      <c r="K2" s="4">
        <v>17</v>
      </c>
      <c r="L2" s="4">
        <v>56</v>
      </c>
      <c r="M2" s="4"/>
      <c r="N2" s="4"/>
      <c r="O2" s="4"/>
      <c r="P2" s="4"/>
      <c r="Q2" s="4">
        <f aca="true" t="shared" si="0" ref="Q2:Q13">IF(MAX(M2:P2)&gt;0,MAX(M2:P2),0)</f>
        <v>0</v>
      </c>
      <c r="R2" s="5">
        <v>57.5</v>
      </c>
      <c r="S2" s="5">
        <v>60</v>
      </c>
      <c r="T2" s="5" t="s">
        <v>38</v>
      </c>
      <c r="U2" s="5"/>
      <c r="V2" s="4">
        <f aca="true" t="shared" si="1" ref="V2:V13">IF(MAX(R2:T2)&gt;0,MAX(R2:T2),0)</f>
        <v>60</v>
      </c>
      <c r="W2">
        <f aca="true" t="shared" si="2" ref="W2:W13">Q2+V2</f>
        <v>60</v>
      </c>
      <c r="AB2">
        <f aca="true" t="shared" si="3" ref="AB2:AB13">IF(MAX(X2:AA2)&gt;0,MAX(X2:AA2),0)</f>
        <v>0</v>
      </c>
      <c r="AC2">
        <f aca="true" t="shared" si="4" ref="AC2:AC13">IF(Q2=0,0,IF(V2=0,0,IF(AB2=0,0,Q2+V2+AB2)))</f>
        <v>0</v>
      </c>
      <c r="AD2">
        <v>0.9103</v>
      </c>
      <c r="AE2">
        <v>0.8844</v>
      </c>
      <c r="AF2">
        <f aca="true" t="shared" si="5" ref="AF2:AF13">V2*AD2</f>
        <v>54.618</v>
      </c>
      <c r="AG2">
        <f aca="true" t="shared" si="6" ref="AG2:AG13">V2*AE2*AJ2</f>
        <v>53.064</v>
      </c>
      <c r="AJ2">
        <v>1</v>
      </c>
    </row>
    <row r="3" spans="2:36" ht="15.75">
      <c r="B3" t="s">
        <v>33</v>
      </c>
      <c r="C3" s="3">
        <v>38766</v>
      </c>
      <c r="D3" t="s">
        <v>34</v>
      </c>
      <c r="E3" s="6" t="s">
        <v>39</v>
      </c>
      <c r="F3" s="4" t="s">
        <v>36</v>
      </c>
      <c r="G3" s="4"/>
      <c r="H3" s="4">
        <v>17</v>
      </c>
      <c r="I3" s="4">
        <v>60</v>
      </c>
      <c r="J3" s="4" t="s">
        <v>40</v>
      </c>
      <c r="K3" s="4">
        <v>17</v>
      </c>
      <c r="L3" s="4">
        <v>62.5</v>
      </c>
      <c r="M3" s="4"/>
      <c r="N3" s="4"/>
      <c r="O3" s="4"/>
      <c r="P3" s="4"/>
      <c r="Q3" s="4">
        <f t="shared" si="0"/>
        <v>0</v>
      </c>
      <c r="R3" s="5" t="s">
        <v>41</v>
      </c>
      <c r="S3" s="5">
        <v>40</v>
      </c>
      <c r="T3" s="5" t="s">
        <v>42</v>
      </c>
      <c r="U3" s="5"/>
      <c r="V3" s="4">
        <f t="shared" si="1"/>
        <v>40</v>
      </c>
      <c r="W3">
        <f t="shared" si="2"/>
        <v>40</v>
      </c>
      <c r="AB3">
        <f t="shared" si="3"/>
        <v>0</v>
      </c>
      <c r="AC3">
        <f t="shared" si="4"/>
        <v>0</v>
      </c>
      <c r="AD3">
        <v>1.1149</v>
      </c>
      <c r="AE3">
        <v>0.96205</v>
      </c>
      <c r="AF3">
        <f t="shared" si="5"/>
        <v>44.596000000000004</v>
      </c>
      <c r="AG3">
        <f t="shared" si="6"/>
        <v>38.482</v>
      </c>
      <c r="AJ3">
        <v>1</v>
      </c>
    </row>
    <row r="4" spans="2:36" ht="15.75">
      <c r="B4" t="s">
        <v>33</v>
      </c>
      <c r="C4" s="3">
        <v>38766</v>
      </c>
      <c r="D4" t="s">
        <v>34</v>
      </c>
      <c r="E4" s="4" t="s">
        <v>43</v>
      </c>
      <c r="F4" s="4" t="s">
        <v>36</v>
      </c>
      <c r="G4" s="4"/>
      <c r="H4" s="4">
        <v>17</v>
      </c>
      <c r="I4" s="4">
        <v>71.5</v>
      </c>
      <c r="J4" s="4" t="s">
        <v>37</v>
      </c>
      <c r="K4" s="4">
        <v>17</v>
      </c>
      <c r="L4" s="4">
        <v>75</v>
      </c>
      <c r="M4" s="4"/>
      <c r="N4" s="4"/>
      <c r="O4" s="4"/>
      <c r="P4" s="4"/>
      <c r="Q4" s="4">
        <f t="shared" si="0"/>
        <v>0</v>
      </c>
      <c r="R4" s="5">
        <v>92.5</v>
      </c>
      <c r="S4" s="5">
        <v>97.5</v>
      </c>
      <c r="T4" s="5">
        <v>100</v>
      </c>
      <c r="U4" s="5" t="s">
        <v>44</v>
      </c>
      <c r="V4" s="4">
        <f t="shared" si="1"/>
        <v>100</v>
      </c>
      <c r="W4">
        <f t="shared" si="2"/>
        <v>100</v>
      </c>
      <c r="AB4">
        <f t="shared" si="3"/>
        <v>0</v>
      </c>
      <c r="AC4">
        <f t="shared" si="4"/>
        <v>0</v>
      </c>
      <c r="AD4">
        <v>0.7375</v>
      </c>
      <c r="AE4">
        <v>0.70265</v>
      </c>
      <c r="AF4">
        <f t="shared" si="5"/>
        <v>73.75</v>
      </c>
      <c r="AG4">
        <f t="shared" si="6"/>
        <v>70.265</v>
      </c>
      <c r="AJ4">
        <v>1</v>
      </c>
    </row>
    <row r="5" spans="2:36" ht="15.75">
      <c r="B5" t="s">
        <v>33</v>
      </c>
      <c r="C5" s="3">
        <v>38766</v>
      </c>
      <c r="D5" t="s">
        <v>34</v>
      </c>
      <c r="E5" s="4" t="s">
        <v>45</v>
      </c>
      <c r="F5" s="4" t="s">
        <v>36</v>
      </c>
      <c r="G5" s="4"/>
      <c r="H5" s="4">
        <v>17</v>
      </c>
      <c r="I5" s="4">
        <v>121.5</v>
      </c>
      <c r="J5" s="4" t="s">
        <v>37</v>
      </c>
      <c r="K5" s="4">
        <v>17</v>
      </c>
      <c r="L5" s="4">
        <v>125</v>
      </c>
      <c r="M5" s="4"/>
      <c r="N5" s="4"/>
      <c r="O5" s="4"/>
      <c r="P5" s="4"/>
      <c r="Q5" s="4">
        <f t="shared" si="0"/>
        <v>0</v>
      </c>
      <c r="R5" s="5" t="s">
        <v>46</v>
      </c>
      <c r="S5" s="5">
        <v>162.5</v>
      </c>
      <c r="T5" s="5" t="s">
        <v>47</v>
      </c>
      <c r="U5" s="5"/>
      <c r="V5" s="4">
        <f t="shared" si="1"/>
        <v>162.5</v>
      </c>
      <c r="W5">
        <f t="shared" si="2"/>
        <v>162.5</v>
      </c>
      <c r="AB5">
        <f t="shared" si="3"/>
        <v>0</v>
      </c>
      <c r="AC5">
        <f t="shared" si="4"/>
        <v>0</v>
      </c>
      <c r="AD5">
        <v>0.5733</v>
      </c>
      <c r="AE5">
        <v>0.5494</v>
      </c>
      <c r="AF5">
        <f t="shared" si="5"/>
        <v>93.16125000000001</v>
      </c>
      <c r="AG5">
        <f t="shared" si="6"/>
        <v>89.2775</v>
      </c>
      <c r="AJ5">
        <v>1</v>
      </c>
    </row>
    <row r="6" spans="2:36" ht="15.75">
      <c r="B6" t="s">
        <v>33</v>
      </c>
      <c r="C6" s="3">
        <v>38766</v>
      </c>
      <c r="D6" t="s">
        <v>34</v>
      </c>
      <c r="E6" s="4" t="s">
        <v>48</v>
      </c>
      <c r="F6" s="4" t="s">
        <v>36</v>
      </c>
      <c r="G6" s="4"/>
      <c r="H6" s="4">
        <v>21</v>
      </c>
      <c r="I6" s="4">
        <v>145.2</v>
      </c>
      <c r="J6" s="4" t="s">
        <v>37</v>
      </c>
      <c r="K6" s="4">
        <v>23</v>
      </c>
      <c r="L6" s="4">
        <v>999</v>
      </c>
      <c r="M6" s="4"/>
      <c r="N6" s="4"/>
      <c r="O6" s="4"/>
      <c r="P6" s="4"/>
      <c r="Q6" s="4">
        <f t="shared" si="0"/>
        <v>0</v>
      </c>
      <c r="R6" s="5" t="s">
        <v>49</v>
      </c>
      <c r="S6" s="5" t="s">
        <v>49</v>
      </c>
      <c r="T6" s="5" t="s">
        <v>49</v>
      </c>
      <c r="U6" s="5"/>
      <c r="V6" s="4">
        <f t="shared" si="1"/>
        <v>0</v>
      </c>
      <c r="W6">
        <f t="shared" si="2"/>
        <v>0</v>
      </c>
      <c r="AB6">
        <f t="shared" si="3"/>
        <v>0</v>
      </c>
      <c r="AC6">
        <f t="shared" si="4"/>
        <v>0</v>
      </c>
      <c r="AD6">
        <v>0.5558</v>
      </c>
      <c r="AE6">
        <v>0.524875</v>
      </c>
      <c r="AF6">
        <f t="shared" si="5"/>
        <v>0</v>
      </c>
      <c r="AG6">
        <f t="shared" si="6"/>
        <v>0</v>
      </c>
      <c r="AJ6">
        <v>1</v>
      </c>
    </row>
    <row r="7" spans="2:36" ht="15.75">
      <c r="B7" t="s">
        <v>33</v>
      </c>
      <c r="C7" s="3">
        <v>38766</v>
      </c>
      <c r="D7" t="s">
        <v>34</v>
      </c>
      <c r="E7" s="4" t="s">
        <v>50</v>
      </c>
      <c r="F7" s="4" t="s">
        <v>36</v>
      </c>
      <c r="G7" s="4"/>
      <c r="H7" s="4">
        <v>31</v>
      </c>
      <c r="I7" s="4">
        <v>85</v>
      </c>
      <c r="J7" s="4" t="s">
        <v>37</v>
      </c>
      <c r="K7" s="4">
        <v>33</v>
      </c>
      <c r="L7" s="4">
        <v>90</v>
      </c>
      <c r="M7" s="4"/>
      <c r="N7" s="4"/>
      <c r="O7" s="4"/>
      <c r="P7" s="4"/>
      <c r="Q7" s="4">
        <f t="shared" si="0"/>
        <v>0</v>
      </c>
      <c r="R7" s="5">
        <v>150</v>
      </c>
      <c r="S7" s="5">
        <v>165</v>
      </c>
      <c r="T7" s="5">
        <v>172.5</v>
      </c>
      <c r="U7" s="5" t="s">
        <v>51</v>
      </c>
      <c r="V7" s="4">
        <f t="shared" si="1"/>
        <v>172.5</v>
      </c>
      <c r="W7">
        <f t="shared" si="2"/>
        <v>172.5</v>
      </c>
      <c r="AB7">
        <f t="shared" si="3"/>
        <v>0</v>
      </c>
      <c r="AC7">
        <f t="shared" si="4"/>
        <v>0</v>
      </c>
      <c r="AD7">
        <v>0.6583</v>
      </c>
      <c r="AE7">
        <v>0.624875</v>
      </c>
      <c r="AF7">
        <f t="shared" si="5"/>
        <v>113.55675</v>
      </c>
      <c r="AG7">
        <f t="shared" si="6"/>
        <v>107.7909375</v>
      </c>
      <c r="AJ7">
        <v>1</v>
      </c>
    </row>
    <row r="8" spans="2:36" ht="15.75">
      <c r="B8" t="s">
        <v>33</v>
      </c>
      <c r="C8" s="3">
        <v>38766</v>
      </c>
      <c r="D8" t="s">
        <v>34</v>
      </c>
      <c r="E8" s="4" t="s">
        <v>52</v>
      </c>
      <c r="F8" s="4" t="s">
        <v>36</v>
      </c>
      <c r="G8" s="4"/>
      <c r="H8" s="4">
        <v>29</v>
      </c>
      <c r="I8" s="4">
        <v>90</v>
      </c>
      <c r="J8" s="4" t="s">
        <v>37</v>
      </c>
      <c r="K8" s="4">
        <v>33</v>
      </c>
      <c r="L8" s="4">
        <v>90</v>
      </c>
      <c r="M8" s="4"/>
      <c r="N8" s="4"/>
      <c r="O8" s="4"/>
      <c r="P8" s="4"/>
      <c r="Q8" s="4">
        <f t="shared" si="0"/>
        <v>0</v>
      </c>
      <c r="R8" s="5">
        <v>57.5</v>
      </c>
      <c r="S8" s="5" t="s">
        <v>53</v>
      </c>
      <c r="T8" s="5" t="s">
        <v>53</v>
      </c>
      <c r="U8" s="5"/>
      <c r="V8" s="4">
        <f t="shared" si="1"/>
        <v>57.5</v>
      </c>
      <c r="W8">
        <f t="shared" si="2"/>
        <v>57.5</v>
      </c>
      <c r="AB8">
        <f t="shared" si="3"/>
        <v>0</v>
      </c>
      <c r="AC8">
        <f t="shared" si="4"/>
        <v>0</v>
      </c>
      <c r="AD8">
        <v>0.6384</v>
      </c>
      <c r="AE8">
        <v>0.603825</v>
      </c>
      <c r="AF8">
        <f t="shared" si="5"/>
        <v>36.708</v>
      </c>
      <c r="AG8">
        <f t="shared" si="6"/>
        <v>34.7199375</v>
      </c>
      <c r="AJ8">
        <v>1</v>
      </c>
    </row>
    <row r="9" spans="2:36" ht="15.75">
      <c r="B9" t="s">
        <v>33</v>
      </c>
      <c r="C9" s="3">
        <v>38766</v>
      </c>
      <c r="D9" t="s">
        <v>34</v>
      </c>
      <c r="E9" s="4" t="s">
        <v>54</v>
      </c>
      <c r="F9" s="4" t="s">
        <v>36</v>
      </c>
      <c r="G9" s="4"/>
      <c r="H9" s="4">
        <v>26</v>
      </c>
      <c r="I9" s="4">
        <v>97</v>
      </c>
      <c r="J9" s="4" t="s">
        <v>37</v>
      </c>
      <c r="K9" s="4">
        <v>33</v>
      </c>
      <c r="L9" s="4">
        <v>100</v>
      </c>
      <c r="M9" s="4"/>
      <c r="N9" s="4"/>
      <c r="O9" s="4"/>
      <c r="P9" s="4"/>
      <c r="Q9" s="4">
        <f t="shared" si="0"/>
        <v>0</v>
      </c>
      <c r="R9" s="5">
        <v>40</v>
      </c>
      <c r="S9" s="5">
        <v>50</v>
      </c>
      <c r="T9" s="5" t="s">
        <v>55</v>
      </c>
      <c r="U9" s="5"/>
      <c r="V9" s="4">
        <f t="shared" si="1"/>
        <v>50</v>
      </c>
      <c r="W9">
        <f t="shared" si="2"/>
        <v>50</v>
      </c>
      <c r="AB9">
        <f t="shared" si="3"/>
        <v>0</v>
      </c>
      <c r="AC9">
        <f t="shared" si="4"/>
        <v>0</v>
      </c>
      <c r="AD9">
        <v>0.6163</v>
      </c>
      <c r="AE9">
        <v>0.58695</v>
      </c>
      <c r="AF9">
        <f t="shared" si="5"/>
        <v>30.814999999999998</v>
      </c>
      <c r="AG9">
        <f t="shared" si="6"/>
        <v>29.3475</v>
      </c>
      <c r="AJ9">
        <v>1</v>
      </c>
    </row>
    <row r="10" spans="2:36" ht="15.75">
      <c r="B10" t="s">
        <v>33</v>
      </c>
      <c r="C10" s="3">
        <v>38766</v>
      </c>
      <c r="D10" t="s">
        <v>34</v>
      </c>
      <c r="E10" s="4" t="s">
        <v>56</v>
      </c>
      <c r="F10" s="4" t="s">
        <v>36</v>
      </c>
      <c r="G10" s="4"/>
      <c r="H10" s="4">
        <v>33</v>
      </c>
      <c r="I10" s="4">
        <v>168</v>
      </c>
      <c r="J10" s="4" t="s">
        <v>37</v>
      </c>
      <c r="K10" s="4">
        <v>33</v>
      </c>
      <c r="L10" s="4">
        <v>999</v>
      </c>
      <c r="M10" s="4"/>
      <c r="N10" s="4"/>
      <c r="O10" s="4"/>
      <c r="P10" s="4"/>
      <c r="Q10" s="4">
        <f t="shared" si="0"/>
        <v>0</v>
      </c>
      <c r="R10" s="5">
        <v>300</v>
      </c>
      <c r="S10" s="5">
        <v>320</v>
      </c>
      <c r="T10" s="5">
        <v>330</v>
      </c>
      <c r="U10" s="5"/>
      <c r="V10" s="4">
        <f t="shared" si="1"/>
        <v>330</v>
      </c>
      <c r="W10">
        <f t="shared" si="2"/>
        <v>330</v>
      </c>
      <c r="AB10">
        <f t="shared" si="3"/>
        <v>0</v>
      </c>
      <c r="AC10">
        <f t="shared" si="4"/>
        <v>0</v>
      </c>
      <c r="AD10">
        <v>0.5442</v>
      </c>
      <c r="AE10">
        <v>0.50925</v>
      </c>
      <c r="AF10">
        <f t="shared" si="5"/>
        <v>179.586</v>
      </c>
      <c r="AG10">
        <f t="shared" si="6"/>
        <v>168.05249999999998</v>
      </c>
      <c r="AJ10">
        <v>1</v>
      </c>
    </row>
    <row r="11" spans="2:36" ht="15.75">
      <c r="B11" t="s">
        <v>33</v>
      </c>
      <c r="C11" s="3">
        <v>38766</v>
      </c>
      <c r="D11" t="s">
        <v>34</v>
      </c>
      <c r="E11" s="4" t="s">
        <v>57</v>
      </c>
      <c r="F11" s="4" t="s">
        <v>36</v>
      </c>
      <c r="G11" s="4"/>
      <c r="H11" s="4">
        <v>35</v>
      </c>
      <c r="I11" s="4">
        <v>122</v>
      </c>
      <c r="J11" s="4" t="s">
        <v>37</v>
      </c>
      <c r="K11" s="4">
        <v>39</v>
      </c>
      <c r="L11" s="4">
        <v>125</v>
      </c>
      <c r="M11" s="4"/>
      <c r="N11" s="4"/>
      <c r="O11" s="4"/>
      <c r="P11" s="4"/>
      <c r="Q11" s="4">
        <f t="shared" si="0"/>
        <v>0</v>
      </c>
      <c r="R11" s="5">
        <v>135</v>
      </c>
      <c r="S11" s="5">
        <v>145</v>
      </c>
      <c r="T11" s="5" t="s">
        <v>58</v>
      </c>
      <c r="U11" s="5"/>
      <c r="V11" s="4">
        <f t="shared" si="1"/>
        <v>145</v>
      </c>
      <c r="W11">
        <f t="shared" si="2"/>
        <v>145</v>
      </c>
      <c r="AB11">
        <f t="shared" si="3"/>
        <v>0</v>
      </c>
      <c r="AC11">
        <f t="shared" si="4"/>
        <v>0</v>
      </c>
      <c r="AD11">
        <v>0.5728</v>
      </c>
      <c r="AE11">
        <v>0.54885</v>
      </c>
      <c r="AF11">
        <f t="shared" si="5"/>
        <v>83.056</v>
      </c>
      <c r="AG11">
        <f t="shared" si="6"/>
        <v>79.58324999999999</v>
      </c>
      <c r="AJ11">
        <v>1</v>
      </c>
    </row>
    <row r="12" spans="2:36" ht="15.75">
      <c r="B12" t="s">
        <v>33</v>
      </c>
      <c r="C12" s="3">
        <v>38766</v>
      </c>
      <c r="D12" t="s">
        <v>34</v>
      </c>
      <c r="E12" s="4" t="s">
        <v>59</v>
      </c>
      <c r="F12" s="4" t="s">
        <v>36</v>
      </c>
      <c r="G12" s="4"/>
      <c r="H12" s="4">
        <v>42</v>
      </c>
      <c r="I12" s="4">
        <v>82</v>
      </c>
      <c r="J12" s="4" t="s">
        <v>40</v>
      </c>
      <c r="K12" s="4">
        <v>44</v>
      </c>
      <c r="L12" s="4">
        <v>82.5</v>
      </c>
      <c r="M12" s="4"/>
      <c r="N12" s="4"/>
      <c r="O12" s="4"/>
      <c r="P12" s="4"/>
      <c r="Q12" s="4">
        <f t="shared" si="0"/>
        <v>0</v>
      </c>
      <c r="R12" s="5">
        <v>42.5</v>
      </c>
      <c r="S12" s="5">
        <v>52.5</v>
      </c>
      <c r="T12" s="5">
        <v>65</v>
      </c>
      <c r="U12" s="5"/>
      <c r="V12" s="4">
        <f t="shared" si="1"/>
        <v>65</v>
      </c>
      <c r="W12">
        <f t="shared" si="2"/>
        <v>65</v>
      </c>
      <c r="AB12">
        <f t="shared" si="3"/>
        <v>0</v>
      </c>
      <c r="AC12">
        <f t="shared" si="4"/>
        <v>0</v>
      </c>
      <c r="AD12">
        <v>0.9028</v>
      </c>
      <c r="AE12">
        <v>0.77795</v>
      </c>
      <c r="AF12">
        <f t="shared" si="5"/>
        <v>58.682</v>
      </c>
      <c r="AG12">
        <f t="shared" si="6"/>
        <v>51.578085</v>
      </c>
      <c r="AJ12">
        <v>1.02</v>
      </c>
    </row>
    <row r="13" spans="2:36" ht="15.75">
      <c r="B13" t="s">
        <v>33</v>
      </c>
      <c r="C13" s="3">
        <v>38766</v>
      </c>
      <c r="D13" t="s">
        <v>34</v>
      </c>
      <c r="E13" s="4" t="s">
        <v>60</v>
      </c>
      <c r="F13" s="4" t="s">
        <v>36</v>
      </c>
      <c r="G13" s="4"/>
      <c r="H13" s="4">
        <v>48</v>
      </c>
      <c r="I13" s="4">
        <v>109.5</v>
      </c>
      <c r="J13" s="4" t="s">
        <v>37</v>
      </c>
      <c r="K13" s="4">
        <v>49</v>
      </c>
      <c r="L13" s="4">
        <v>110</v>
      </c>
      <c r="M13" s="4"/>
      <c r="N13" s="4"/>
      <c r="O13" s="4"/>
      <c r="P13" s="4"/>
      <c r="Q13" s="4">
        <f t="shared" si="0"/>
        <v>0</v>
      </c>
      <c r="R13" s="5">
        <v>260</v>
      </c>
      <c r="S13" s="5">
        <v>272.5</v>
      </c>
      <c r="T13" s="5" t="s">
        <v>61</v>
      </c>
      <c r="U13" s="5"/>
      <c r="V13" s="4">
        <f t="shared" si="1"/>
        <v>272.5</v>
      </c>
      <c r="W13">
        <f t="shared" si="2"/>
        <v>272.5</v>
      </c>
      <c r="AB13">
        <f t="shared" si="3"/>
        <v>0</v>
      </c>
      <c r="AC13">
        <f t="shared" si="4"/>
        <v>0</v>
      </c>
      <c r="AD13">
        <v>0.5893</v>
      </c>
      <c r="AE13">
        <v>0.560125</v>
      </c>
      <c r="AF13">
        <f t="shared" si="5"/>
        <v>160.58425000000003</v>
      </c>
      <c r="AG13">
        <f t="shared" si="6"/>
        <v>167.4395665625</v>
      </c>
      <c r="AJ13">
        <v>1.097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Global Beverage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bmcintyre</dc:creator>
  <cp:keywords/>
  <dc:description/>
  <cp:lastModifiedBy>Clint</cp:lastModifiedBy>
  <cp:lastPrinted>2006-02-19T22:26:39Z</cp:lastPrinted>
  <dcterms:created xsi:type="dcterms:W3CDTF">2006-02-19T22:12:32Z</dcterms:created>
  <dcterms:modified xsi:type="dcterms:W3CDTF">2006-02-19T22:34:21Z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