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8335" windowHeight="142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<sst xmlns="http://schemas.openxmlformats.org/spreadsheetml/2006/main" count="199" uniqueCount="93">
  <si>
    <t>Scott MacDiarmid 4</t>
  </si>
  <si>
    <t>Canada</t>
  </si>
  <si>
    <t>M</t>
  </si>
  <si>
    <t>Ryan Tingman 2</t>
  </si>
  <si>
    <t>Wei Seah</t>
  </si>
  <si>
    <t>Lesley Hammil</t>
  </si>
  <si>
    <t>F</t>
  </si>
  <si>
    <t>Janet Warne</t>
  </si>
  <si>
    <t>Hilda Siegel</t>
  </si>
  <si>
    <t>Andrea McDougall</t>
  </si>
  <si>
    <t>Glendy Randall</t>
  </si>
  <si>
    <t>Jane Stabile</t>
  </si>
  <si>
    <t>United States</t>
  </si>
  <si>
    <t>Stacey Jensen</t>
  </si>
  <si>
    <t>Gracie Vanasse</t>
  </si>
  <si>
    <t>Sean Fahey</t>
  </si>
  <si>
    <t>Mathew Giesa 4</t>
  </si>
  <si>
    <t>Nicole Gervais</t>
  </si>
  <si>
    <t>Andrew Kueber 3</t>
  </si>
  <si>
    <t>Nathan Robertson</t>
  </si>
  <si>
    <t>Jordan Moffitt 4</t>
  </si>
  <si>
    <t>Ghislain Roy</t>
  </si>
  <si>
    <t>Allan Mehan</t>
  </si>
  <si>
    <t>John Kolesar</t>
  </si>
  <si>
    <t>Ryan Selk</t>
  </si>
  <si>
    <t>Joanick Boilard</t>
  </si>
  <si>
    <t>Joffrey Laurin</t>
  </si>
  <si>
    <t>Steve Sidhu 4</t>
  </si>
  <si>
    <t>Alastair MacNicol</t>
  </si>
  <si>
    <t>Simon Beaulieu</t>
  </si>
  <si>
    <t>Marc Demers 6</t>
  </si>
  <si>
    <t>Mario Piattelli 9-in</t>
  </si>
  <si>
    <t>Matt Brass</t>
  </si>
  <si>
    <t>Shane Church</t>
  </si>
  <si>
    <t>Chris Skoda</t>
  </si>
  <si>
    <t>Nicholas Morneau</t>
  </si>
  <si>
    <t>Ross Saldan 5</t>
  </si>
  <si>
    <t>Thom Lamb</t>
  </si>
  <si>
    <t>Clint Harwood 5</t>
  </si>
  <si>
    <t>Jamie Seguin</t>
  </si>
  <si>
    <t>Kevin Lacombe 5</t>
  </si>
  <si>
    <t>Lifter</t>
  </si>
  <si>
    <t>Meet Type</t>
  </si>
  <si>
    <t>Country</t>
  </si>
  <si>
    <t>Age</t>
  </si>
  <si>
    <t>Age Class</t>
  </si>
  <si>
    <t>Squat3</t>
  </si>
  <si>
    <t>Squat4</t>
  </si>
  <si>
    <t>Squat1</t>
  </si>
  <si>
    <t>Squat2</t>
  </si>
  <si>
    <t>Bench 1</t>
  </si>
  <si>
    <t>Bench 2</t>
  </si>
  <si>
    <t>Bench 3</t>
  </si>
  <si>
    <t>Bench4</t>
  </si>
  <si>
    <t>Bench</t>
  </si>
  <si>
    <t>SubTotal</t>
  </si>
  <si>
    <t>Deadlift1</t>
  </si>
  <si>
    <t>Deadlift2</t>
  </si>
  <si>
    <t>Deadlift3</t>
  </si>
  <si>
    <t>Deadlift4</t>
  </si>
  <si>
    <t>Deadlift</t>
  </si>
  <si>
    <t>Wilks Coeff</t>
  </si>
  <si>
    <t>Gloss Coeff</t>
  </si>
  <si>
    <t>Bench Wilks Pts</t>
  </si>
  <si>
    <t>Bench Final Gloss</t>
  </si>
  <si>
    <t>Total Wilks</t>
  </si>
  <si>
    <t>Total Gloss</t>
  </si>
  <si>
    <t>Gloss Masters Coeff</t>
  </si>
  <si>
    <t>Reschel</t>
  </si>
  <si>
    <t>ReschelMaster</t>
  </si>
  <si>
    <t>2011 Battle of Montreal - Meet Results</t>
  </si>
  <si>
    <t>Place</t>
  </si>
  <si>
    <t>DNF</t>
  </si>
  <si>
    <t>-</t>
  </si>
  <si>
    <t>M/F</t>
  </si>
  <si>
    <t>(kg)</t>
  </si>
  <si>
    <t>(kg) Class</t>
  </si>
  <si>
    <t>Power</t>
  </si>
  <si>
    <t>B/DL</t>
  </si>
  <si>
    <t>Shawna Saldan</t>
  </si>
  <si>
    <t xml:space="preserve">Squat   </t>
  </si>
  <si>
    <t>(lb)</t>
  </si>
  <si>
    <t xml:space="preserve">Bench  </t>
  </si>
  <si>
    <t xml:space="preserve">Total  </t>
  </si>
  <si>
    <t>Final Gloss</t>
  </si>
  <si>
    <t>Equipped Canadian Record</t>
  </si>
  <si>
    <t>Yellow =</t>
  </si>
  <si>
    <t>Raw Canadian Record</t>
  </si>
  <si>
    <t>Orange  =</t>
  </si>
  <si>
    <t xml:space="preserve">Blue = </t>
  </si>
  <si>
    <t>Amateur Equipped Record</t>
  </si>
  <si>
    <r>
      <t xml:space="preserve">Best Lifter Female - </t>
    </r>
    <r>
      <rPr>
        <sz val="12"/>
        <rFont val="Calibri"/>
        <family val="2"/>
      </rPr>
      <t>Shawna Geraghty-Saldan</t>
    </r>
  </si>
  <si>
    <r>
      <t xml:space="preserve">Best Lifter Male - </t>
    </r>
    <r>
      <rPr>
        <sz val="12"/>
        <rFont val="Calibri"/>
        <family val="2"/>
      </rPr>
      <t>Allan Mehan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</si>
</sst>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sz val="12"/>
      <color indexed="10"/>
      <name val="Calibri"/>
      <family val="2"/>
    </font>
    <font>
      <sz val="14"/>
      <color indexed="10"/>
      <name val="Calibri"/>
      <family val="2"/>
    </font>
    <font>
      <sz val="16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6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24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" fontId="23" fillId="0" borderId="10" xfId="0" applyNumberFormat="1" applyFont="1" applyBorder="1" applyAlignment="1">
      <alignment/>
    </xf>
    <xf numFmtId="1" fontId="22" fillId="0" borderId="10" xfId="0" applyNumberFormat="1" applyFont="1" applyBorder="1" applyAlignment="1">
      <alignment/>
    </xf>
    <xf numFmtId="0" fontId="25" fillId="0" borderId="1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26" fillId="0" borderId="10" xfId="0" applyFont="1" applyBorder="1" applyAlignment="1">
      <alignment/>
    </xf>
    <xf numFmtId="0" fontId="24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2" fontId="2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 horizontal="center"/>
    </xf>
    <xf numFmtId="0" fontId="22" fillId="0" borderId="13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2" fontId="22" fillId="0" borderId="0" xfId="0" applyNumberFormat="1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53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54" fillId="0" borderId="0" xfId="0" applyFont="1" applyBorder="1" applyAlignment="1">
      <alignment/>
    </xf>
    <xf numFmtId="0" fontId="22" fillId="12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2" fillId="19" borderId="10" xfId="0" applyFont="1" applyFill="1" applyBorder="1" applyAlignment="1">
      <alignment/>
    </xf>
    <xf numFmtId="0" fontId="22" fillId="33" borderId="10" xfId="0" applyFont="1" applyFill="1" applyBorder="1" applyAlignment="1">
      <alignment/>
    </xf>
    <xf numFmtId="0" fontId="51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8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2" fontId="32" fillId="0" borderId="10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workbookViewId="0" topLeftCell="G15">
      <selection activeCell="AE41" sqref="AE41"/>
    </sheetView>
  </sheetViews>
  <sheetFormatPr defaultColWidth="9.140625" defaultRowHeight="15"/>
  <cols>
    <col min="1" max="1" width="18.7109375" style="0" customWidth="1"/>
    <col min="2" max="2" width="8.57421875" style="0" customWidth="1"/>
    <col min="3" max="3" width="13.00390625" style="0" hidden="1" customWidth="1"/>
    <col min="4" max="4" width="5.7109375" style="0" customWidth="1"/>
    <col min="5" max="5" width="5.7109375" style="0" hidden="1" customWidth="1"/>
    <col min="6" max="8" width="5.7109375" style="0" customWidth="1"/>
    <col min="9" max="9" width="5.7109375" style="0" hidden="1" customWidth="1"/>
    <col min="10" max="10" width="5.7109375" style="0" customWidth="1"/>
    <col min="11" max="11" width="9.140625" style="0" hidden="1" customWidth="1"/>
    <col min="12" max="14" width="0" style="0" hidden="1" customWidth="1"/>
    <col min="15" max="16" width="7.7109375" style="0" customWidth="1"/>
    <col min="17" max="17" width="10.7109375" style="0" hidden="1" customWidth="1"/>
    <col min="18" max="18" width="10.57421875" style="0" hidden="1" customWidth="1"/>
    <col min="19" max="19" width="10.28125" style="0" hidden="1" customWidth="1"/>
    <col min="20" max="20" width="10.00390625" style="0" hidden="1" customWidth="1"/>
    <col min="21" max="22" width="7.7109375" style="0" customWidth="1"/>
    <col min="23" max="27" width="0" style="0" hidden="1" customWidth="1"/>
    <col min="28" max="30" width="7.7109375" style="0" customWidth="1"/>
    <col min="31" max="31" width="7.140625" style="0" customWidth="1"/>
    <col min="32" max="33" width="0" style="0" hidden="1" customWidth="1"/>
    <col min="34" max="34" width="11.140625" style="0" hidden="1" customWidth="1"/>
    <col min="35" max="35" width="0" style="0" hidden="1" customWidth="1"/>
    <col min="36" max="36" width="7.7109375" style="0" customWidth="1"/>
    <col min="37" max="37" width="7.140625" style="0" customWidth="1"/>
    <col min="38" max="38" width="16.00390625" style="0" hidden="1" customWidth="1"/>
    <col min="39" max="39" width="16.8515625" style="0" hidden="1" customWidth="1"/>
    <col min="40" max="41" width="7.7109375" style="0" customWidth="1"/>
    <col min="42" max="44" width="0" style="0" hidden="1" customWidth="1"/>
    <col min="45" max="45" width="7.140625" style="1" customWidth="1"/>
  </cols>
  <sheetData>
    <row r="1" spans="1:46" ht="30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37"/>
    </row>
    <row r="2" spans="1:45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4" t="s">
        <v>80</v>
      </c>
      <c r="P2" s="54"/>
      <c r="Q2" s="2"/>
      <c r="R2" s="2"/>
      <c r="S2" s="2"/>
      <c r="T2" s="2"/>
      <c r="U2" s="54" t="s">
        <v>82</v>
      </c>
      <c r="V2" s="54"/>
      <c r="W2" s="2"/>
      <c r="X2" s="2"/>
      <c r="Y2" s="2"/>
      <c r="Z2" s="2"/>
      <c r="AA2" s="2"/>
      <c r="AB2" s="54" t="s">
        <v>60</v>
      </c>
      <c r="AC2" s="54"/>
      <c r="AD2" s="54" t="s">
        <v>83</v>
      </c>
      <c r="AE2" s="54"/>
      <c r="AF2" s="2"/>
      <c r="AG2" s="2"/>
      <c r="AH2" s="2"/>
      <c r="AI2" s="2"/>
      <c r="AJ2" s="54" t="s">
        <v>65</v>
      </c>
      <c r="AK2" s="54"/>
      <c r="AL2" s="2"/>
      <c r="AM2" s="2"/>
      <c r="AN2" s="54" t="s">
        <v>84</v>
      </c>
      <c r="AO2" s="54"/>
      <c r="AP2" s="2"/>
      <c r="AQ2" s="2"/>
      <c r="AR2" s="2"/>
      <c r="AS2" s="25"/>
    </row>
    <row r="3" spans="1:45" ht="32.25">
      <c r="A3" s="27" t="s">
        <v>41</v>
      </c>
      <c r="B3" s="20" t="s">
        <v>42</v>
      </c>
      <c r="C3" s="21" t="s">
        <v>43</v>
      </c>
      <c r="D3" s="28" t="s">
        <v>44</v>
      </c>
      <c r="E3" s="28"/>
      <c r="F3" s="29" t="s">
        <v>75</v>
      </c>
      <c r="G3" s="28" t="s">
        <v>74</v>
      </c>
      <c r="H3" s="30" t="s">
        <v>45</v>
      </c>
      <c r="I3" s="30"/>
      <c r="J3" s="30" t="s">
        <v>76</v>
      </c>
      <c r="K3" s="21" t="s">
        <v>48</v>
      </c>
      <c r="L3" s="21" t="s">
        <v>49</v>
      </c>
      <c r="M3" s="21" t="s">
        <v>46</v>
      </c>
      <c r="N3" s="21" t="s">
        <v>47</v>
      </c>
      <c r="O3" s="32" t="s">
        <v>81</v>
      </c>
      <c r="P3" s="31" t="s">
        <v>75</v>
      </c>
      <c r="Q3" s="23" t="s">
        <v>50</v>
      </c>
      <c r="R3" s="23" t="s">
        <v>51</v>
      </c>
      <c r="S3" s="23" t="s">
        <v>52</v>
      </c>
      <c r="T3" s="23" t="s">
        <v>53</v>
      </c>
      <c r="U3" s="33" t="s">
        <v>81</v>
      </c>
      <c r="V3" s="34" t="s">
        <v>75</v>
      </c>
      <c r="W3" s="22" t="s">
        <v>55</v>
      </c>
      <c r="X3" s="22" t="s">
        <v>56</v>
      </c>
      <c r="Y3" s="22" t="s">
        <v>57</v>
      </c>
      <c r="Z3" s="22" t="s">
        <v>58</v>
      </c>
      <c r="AA3" s="22" t="s">
        <v>59</v>
      </c>
      <c r="AB3" s="28" t="s">
        <v>81</v>
      </c>
      <c r="AC3" s="31" t="s">
        <v>75</v>
      </c>
      <c r="AD3" s="29" t="s">
        <v>81</v>
      </c>
      <c r="AE3" s="31" t="s">
        <v>75</v>
      </c>
      <c r="AF3" s="22" t="s">
        <v>61</v>
      </c>
      <c r="AG3" s="22" t="s">
        <v>62</v>
      </c>
      <c r="AH3" s="22" t="s">
        <v>63</v>
      </c>
      <c r="AI3" s="22" t="s">
        <v>64</v>
      </c>
      <c r="AJ3" s="22" t="s">
        <v>81</v>
      </c>
      <c r="AK3" s="31" t="s">
        <v>75</v>
      </c>
      <c r="AL3" s="22" t="s">
        <v>66</v>
      </c>
      <c r="AM3" s="22" t="s">
        <v>67</v>
      </c>
      <c r="AN3" s="22" t="s">
        <v>81</v>
      </c>
      <c r="AO3" s="31" t="s">
        <v>75</v>
      </c>
      <c r="AP3" s="24" t="s">
        <v>68</v>
      </c>
      <c r="AQ3" s="24" t="s">
        <v>69</v>
      </c>
      <c r="AR3" s="25"/>
      <c r="AS3" s="26" t="s">
        <v>71</v>
      </c>
    </row>
    <row r="4" spans="1:45" ht="24" customHeight="1">
      <c r="A4" s="3" t="s">
        <v>0</v>
      </c>
      <c r="B4" s="4" t="s">
        <v>54</v>
      </c>
      <c r="C4" s="5" t="s">
        <v>1</v>
      </c>
      <c r="D4" s="6">
        <v>42</v>
      </c>
      <c r="E4" s="6">
        <f>F4*2.20462</f>
        <v>214.06860199999997</v>
      </c>
      <c r="F4" s="6">
        <v>97.1</v>
      </c>
      <c r="G4" s="6" t="s">
        <v>2</v>
      </c>
      <c r="H4" s="6">
        <v>44</v>
      </c>
      <c r="I4" s="6">
        <f>J4*2.20462</f>
        <v>220.462</v>
      </c>
      <c r="J4" s="6">
        <v>100</v>
      </c>
      <c r="K4" s="5"/>
      <c r="L4" s="5"/>
      <c r="M4" s="5"/>
      <c r="N4" s="5"/>
      <c r="O4" s="5"/>
      <c r="P4" s="3"/>
      <c r="Q4" s="7">
        <v>215</v>
      </c>
      <c r="R4" s="8">
        <v>-236</v>
      </c>
      <c r="S4" s="8">
        <v>-236</v>
      </c>
      <c r="T4" s="7"/>
      <c r="U4" s="16">
        <f>V4*2.20462</f>
        <v>473.9933</v>
      </c>
      <c r="V4" s="9">
        <v>215</v>
      </c>
      <c r="W4" s="3"/>
      <c r="X4" s="3"/>
      <c r="Y4" s="3"/>
      <c r="Z4" s="3"/>
      <c r="AA4" s="3"/>
      <c r="AB4" s="3"/>
      <c r="AC4" s="3"/>
      <c r="AD4" s="3"/>
      <c r="AE4" s="5"/>
      <c r="AF4" s="5">
        <v>0.6161</v>
      </c>
      <c r="AG4" s="5">
        <v>0.58695</v>
      </c>
      <c r="AH4" s="5"/>
      <c r="AI4" s="5"/>
      <c r="AJ4" s="5"/>
      <c r="AK4" s="5"/>
      <c r="AL4" s="5"/>
      <c r="AM4" s="5">
        <v>1.02</v>
      </c>
      <c r="AN4" s="5"/>
      <c r="AO4" s="9">
        <f aca="true" t="shared" si="0" ref="AO4:AO41">AL4*AM4</f>
        <v>0</v>
      </c>
      <c r="AP4" s="10">
        <v>0.926</v>
      </c>
      <c r="AQ4" s="10">
        <v>1.02</v>
      </c>
      <c r="AR4" s="11"/>
      <c r="AS4" s="12"/>
    </row>
    <row r="5" spans="1:45" ht="24" customHeight="1">
      <c r="A5" s="3" t="s">
        <v>3</v>
      </c>
      <c r="B5" s="4" t="s">
        <v>54</v>
      </c>
      <c r="C5" s="5" t="s">
        <v>1</v>
      </c>
      <c r="D5" s="6">
        <v>44</v>
      </c>
      <c r="E5" s="6">
        <f aca="true" t="shared" si="1" ref="E5:E41">F5*2.20462</f>
        <v>213.627678</v>
      </c>
      <c r="F5" s="6">
        <v>96.9</v>
      </c>
      <c r="G5" s="6" t="s">
        <v>2</v>
      </c>
      <c r="H5" s="6">
        <v>44</v>
      </c>
      <c r="I5" s="6">
        <f aca="true" t="shared" si="2" ref="I5:I41">J5*2.20462</f>
        <v>220.462</v>
      </c>
      <c r="J5" s="6">
        <v>100</v>
      </c>
      <c r="K5" s="5"/>
      <c r="L5" s="5"/>
      <c r="M5" s="5"/>
      <c r="N5" s="5"/>
      <c r="O5" s="5"/>
      <c r="P5" s="3"/>
      <c r="Q5" s="7">
        <v>215</v>
      </c>
      <c r="R5" s="7">
        <v>227.5</v>
      </c>
      <c r="S5" s="7">
        <v>237.5</v>
      </c>
      <c r="T5" s="7"/>
      <c r="U5" s="16">
        <f aca="true" t="shared" si="3" ref="U5:U41">V5*2.20462</f>
        <v>523.5972499999999</v>
      </c>
      <c r="V5" s="40">
        <v>237.5</v>
      </c>
      <c r="W5" s="3"/>
      <c r="X5" s="3"/>
      <c r="Y5" s="3"/>
      <c r="Z5" s="3"/>
      <c r="AA5" s="3"/>
      <c r="AB5" s="3"/>
      <c r="AC5" s="3"/>
      <c r="AD5" s="3"/>
      <c r="AE5" s="5"/>
      <c r="AF5" s="5">
        <v>0.6166</v>
      </c>
      <c r="AG5" s="5">
        <v>0.58695</v>
      </c>
      <c r="AH5" s="5"/>
      <c r="AI5" s="5"/>
      <c r="AJ5" s="5"/>
      <c r="AK5" s="5"/>
      <c r="AL5" s="5"/>
      <c r="AM5" s="5">
        <v>1.043</v>
      </c>
      <c r="AN5" s="5"/>
      <c r="AO5" s="9">
        <f t="shared" si="0"/>
        <v>0</v>
      </c>
      <c r="AP5" s="10">
        <v>0.927</v>
      </c>
      <c r="AQ5" s="10">
        <v>1.043</v>
      </c>
      <c r="AR5" s="11"/>
      <c r="AS5" s="12"/>
    </row>
    <row r="6" spans="1:45" ht="24" customHeight="1">
      <c r="A6" s="3" t="s">
        <v>36</v>
      </c>
      <c r="B6" s="4" t="s">
        <v>54</v>
      </c>
      <c r="C6" s="5" t="s">
        <v>1</v>
      </c>
      <c r="D6" s="6">
        <v>57</v>
      </c>
      <c r="E6" s="6">
        <f t="shared" si="1"/>
        <v>227.07585999999998</v>
      </c>
      <c r="F6" s="6">
        <v>103</v>
      </c>
      <c r="G6" s="6" t="s">
        <v>2</v>
      </c>
      <c r="H6" s="6">
        <v>59</v>
      </c>
      <c r="I6" s="6">
        <f t="shared" si="2"/>
        <v>242.5082</v>
      </c>
      <c r="J6" s="6">
        <v>110</v>
      </c>
      <c r="K6" s="5"/>
      <c r="L6" s="5"/>
      <c r="M6" s="5"/>
      <c r="N6" s="5"/>
      <c r="O6" s="5"/>
      <c r="P6" s="3"/>
      <c r="Q6" s="7">
        <v>215</v>
      </c>
      <c r="R6" s="8">
        <v>-240</v>
      </c>
      <c r="S6" s="8">
        <v>-240</v>
      </c>
      <c r="T6" s="7"/>
      <c r="U6" s="16">
        <f t="shared" si="3"/>
        <v>473.9933</v>
      </c>
      <c r="V6" s="40">
        <v>215</v>
      </c>
      <c r="W6" s="3"/>
      <c r="X6" s="3"/>
      <c r="Y6" s="3"/>
      <c r="Z6" s="3"/>
      <c r="AA6" s="3"/>
      <c r="AB6" s="3"/>
      <c r="AC6" s="3"/>
      <c r="AD6" s="3"/>
      <c r="AE6" s="5"/>
      <c r="AF6" s="5">
        <v>0.6017</v>
      </c>
      <c r="AG6" s="5">
        <v>0.5738</v>
      </c>
      <c r="AH6" s="5"/>
      <c r="AI6" s="5"/>
      <c r="AJ6" s="5"/>
      <c r="AK6" s="13"/>
      <c r="AL6" s="5"/>
      <c r="AM6" s="5">
        <v>1.268</v>
      </c>
      <c r="AN6" s="5"/>
      <c r="AO6" s="14">
        <f t="shared" si="0"/>
        <v>0</v>
      </c>
      <c r="AP6" s="10">
        <v>1.139</v>
      </c>
      <c r="AQ6" s="10">
        <v>1</v>
      </c>
      <c r="AR6" s="11"/>
      <c r="AS6" s="12"/>
    </row>
    <row r="7" spans="1:45" ht="24" customHeight="1">
      <c r="A7" s="3" t="s">
        <v>19</v>
      </c>
      <c r="B7" s="4" t="s">
        <v>54</v>
      </c>
      <c r="C7" s="5" t="s">
        <v>1</v>
      </c>
      <c r="D7" s="6">
        <v>34</v>
      </c>
      <c r="E7" s="6">
        <f t="shared" si="1"/>
        <v>247.799288</v>
      </c>
      <c r="F7" s="6">
        <v>112.4</v>
      </c>
      <c r="G7" s="6" t="s">
        <v>2</v>
      </c>
      <c r="H7" s="6">
        <v>39</v>
      </c>
      <c r="I7" s="6">
        <f t="shared" si="2"/>
        <v>275.5775</v>
      </c>
      <c r="J7" s="6">
        <v>125</v>
      </c>
      <c r="K7" s="15">
        <v>-342.5</v>
      </c>
      <c r="L7" s="15">
        <v>-365</v>
      </c>
      <c r="M7" s="15">
        <v>-365</v>
      </c>
      <c r="N7" s="5"/>
      <c r="O7" s="5"/>
      <c r="P7" s="3"/>
      <c r="Q7" s="7">
        <v>245</v>
      </c>
      <c r="R7" s="7">
        <v>257.5</v>
      </c>
      <c r="S7" s="8">
        <v>-262.5</v>
      </c>
      <c r="T7" s="7"/>
      <c r="U7" s="16">
        <f t="shared" si="3"/>
        <v>567.6896499999999</v>
      </c>
      <c r="V7" s="40">
        <f>IF(MAX(Q7:S7)&gt;0,MAX(Q7:S7),0)</f>
        <v>257.5</v>
      </c>
      <c r="W7" s="3">
        <f>P7+V7</f>
        <v>257.5</v>
      </c>
      <c r="X7" s="3">
        <v>0</v>
      </c>
      <c r="Y7" s="3"/>
      <c r="Z7" s="3"/>
      <c r="AA7" s="3"/>
      <c r="AB7" s="3"/>
      <c r="AC7" s="3">
        <f>IF(MAX(X7:Z7)&gt;0,MAX(X7:Z7),0)</f>
        <v>0</v>
      </c>
      <c r="AD7" s="3"/>
      <c r="AE7" s="3">
        <f>IF(P7=0,0,IF(V7=0,0,IF(AC7=0,0,P7+V7+AC7)))</f>
        <v>0</v>
      </c>
      <c r="AF7" s="5">
        <v>0.5847</v>
      </c>
      <c r="AG7" s="5">
        <v>0.55675</v>
      </c>
      <c r="AH7" s="5">
        <f>V7*AF7</f>
        <v>150.56025</v>
      </c>
      <c r="AI7" s="5">
        <f>V7*AG7*AM7</f>
        <v>143.363125</v>
      </c>
      <c r="AJ7" s="5"/>
      <c r="AK7" s="16">
        <f>AE7*AF7</f>
        <v>0</v>
      </c>
      <c r="AL7" s="17">
        <f>AE7*AG7</f>
        <v>0</v>
      </c>
      <c r="AM7" s="5">
        <v>1</v>
      </c>
      <c r="AN7" s="5"/>
      <c r="AO7" s="14">
        <f t="shared" si="0"/>
        <v>0</v>
      </c>
      <c r="AP7" s="10">
        <v>1.373</v>
      </c>
      <c r="AQ7" s="10">
        <v>1.031</v>
      </c>
      <c r="AR7" s="11"/>
      <c r="AS7" s="12"/>
    </row>
    <row r="8" spans="1:45" ht="24" customHeight="1">
      <c r="A8" s="3" t="s">
        <v>39</v>
      </c>
      <c r="B8" s="4" t="s">
        <v>54</v>
      </c>
      <c r="C8" s="5"/>
      <c r="D8" s="6">
        <v>22</v>
      </c>
      <c r="E8" s="6">
        <f t="shared" si="1"/>
        <v>302.03294</v>
      </c>
      <c r="F8" s="6">
        <v>137</v>
      </c>
      <c r="G8" s="6" t="s">
        <v>2</v>
      </c>
      <c r="H8" s="6">
        <v>23</v>
      </c>
      <c r="I8" s="6">
        <f t="shared" si="2"/>
        <v>308.6468</v>
      </c>
      <c r="J8" s="6">
        <v>140</v>
      </c>
      <c r="K8" s="15">
        <v>-272.5</v>
      </c>
      <c r="L8" s="15">
        <v>-272.5</v>
      </c>
      <c r="M8" s="15">
        <v>-285</v>
      </c>
      <c r="N8" s="5"/>
      <c r="O8" s="5"/>
      <c r="P8" s="3">
        <f>IF(MAX(K8:M8)&gt;0,MAX(K8:M8),0)</f>
        <v>0</v>
      </c>
      <c r="Q8" s="7">
        <v>207.5</v>
      </c>
      <c r="R8" s="8">
        <v>-227.5</v>
      </c>
      <c r="S8" s="8">
        <v>-235</v>
      </c>
      <c r="T8" s="7"/>
      <c r="U8" s="16">
        <f t="shared" si="3"/>
        <v>457.45865</v>
      </c>
      <c r="V8" s="9">
        <f>IF(MAX(Q8:S8)&gt;0,MAX(Q8:S8),0)</f>
        <v>207.5</v>
      </c>
      <c r="W8" s="3">
        <f>P8+V8</f>
        <v>207.5</v>
      </c>
      <c r="X8" s="18">
        <v>-255</v>
      </c>
      <c r="Y8" s="18">
        <v>-272.5</v>
      </c>
      <c r="Z8" s="18">
        <v>-272.5</v>
      </c>
      <c r="AA8" s="3"/>
      <c r="AB8" s="3"/>
      <c r="AC8" s="3">
        <f>IF(MAX(X8:Z8)&gt;0,MAX(X8:Z8),0)</f>
        <v>0</v>
      </c>
      <c r="AD8" s="3"/>
      <c r="AE8" s="3">
        <f>IF(P8=0,0,IF(V8=0,0,IF(AC8=0,0,P8+V8+AC8)))</f>
        <v>0</v>
      </c>
      <c r="AF8" s="5">
        <v>0.5607</v>
      </c>
      <c r="AG8" s="5">
        <v>0.531595</v>
      </c>
      <c r="AH8" s="5">
        <f>V8*AF8</f>
        <v>116.34525</v>
      </c>
      <c r="AI8" s="5">
        <f>V8*AG8*AM8</f>
        <v>110.3059625</v>
      </c>
      <c r="AJ8" s="5"/>
      <c r="AK8" s="16">
        <f>AE8*AF8</f>
        <v>0</v>
      </c>
      <c r="AL8" s="17">
        <f>AE8*AG8</f>
        <v>0</v>
      </c>
      <c r="AM8" s="5">
        <v>1</v>
      </c>
      <c r="AN8" s="5"/>
      <c r="AO8" s="14">
        <f t="shared" si="0"/>
        <v>0</v>
      </c>
      <c r="AP8" s="10">
        <v>1.783</v>
      </c>
      <c r="AQ8" s="10">
        <v>1.315</v>
      </c>
      <c r="AR8" s="11"/>
      <c r="AS8" s="12"/>
    </row>
    <row r="9" spans="1:45" ht="24" customHeight="1">
      <c r="A9" s="3" t="s">
        <v>40</v>
      </c>
      <c r="B9" s="4" t="s">
        <v>54</v>
      </c>
      <c r="C9" s="5"/>
      <c r="D9" s="6">
        <v>36</v>
      </c>
      <c r="E9" s="6">
        <f t="shared" si="1"/>
        <v>319.00851399999993</v>
      </c>
      <c r="F9" s="6">
        <v>144.7</v>
      </c>
      <c r="G9" s="6" t="s">
        <v>2</v>
      </c>
      <c r="H9" s="6">
        <v>39</v>
      </c>
      <c r="I9" s="6">
        <f t="shared" si="2"/>
        <v>2202.41538</v>
      </c>
      <c r="J9" s="6">
        <v>999</v>
      </c>
      <c r="K9" s="15">
        <v>-235</v>
      </c>
      <c r="L9" s="5"/>
      <c r="M9" s="5"/>
      <c r="N9" s="5"/>
      <c r="O9" s="5"/>
      <c r="P9" s="3">
        <f>IF(MAX(K9:M9)&gt;0,MAX(K9:M9),0)</f>
        <v>0</v>
      </c>
      <c r="Q9" s="7">
        <v>145</v>
      </c>
      <c r="R9" s="8">
        <v>-155</v>
      </c>
      <c r="S9" s="8">
        <v>-155</v>
      </c>
      <c r="T9" s="7"/>
      <c r="U9" s="16">
        <f t="shared" si="3"/>
        <v>319.6699</v>
      </c>
      <c r="V9" s="41">
        <f>IF(MAX(Q9:S9)&gt;0,MAX(Q9:S9),0)</f>
        <v>145</v>
      </c>
      <c r="W9" s="3">
        <f>P9+V9</f>
        <v>145</v>
      </c>
      <c r="X9" s="3">
        <v>200</v>
      </c>
      <c r="Y9" s="3"/>
      <c r="Z9" s="3"/>
      <c r="AA9" s="3"/>
      <c r="AB9" s="3"/>
      <c r="AC9" s="3">
        <v>0</v>
      </c>
      <c r="AD9" s="3"/>
      <c r="AE9" s="3">
        <f>IF(P9=0,0,IF(V9=0,0,IF(AC9=0,0,P9+V9+AC9)))</f>
        <v>0</v>
      </c>
      <c r="AF9" s="5">
        <v>0.5561</v>
      </c>
      <c r="AG9" s="5">
        <v>0.527025</v>
      </c>
      <c r="AH9" s="5">
        <f>V9*AF9</f>
        <v>80.6345</v>
      </c>
      <c r="AI9" s="5">
        <f>V9*AG9*AM9</f>
        <v>76.41862499999999</v>
      </c>
      <c r="AJ9" s="5"/>
      <c r="AK9" s="16">
        <f>AE9*AF9</f>
        <v>0</v>
      </c>
      <c r="AL9" s="17">
        <f>AE9*AG9</f>
        <v>0</v>
      </c>
      <c r="AM9" s="5">
        <v>1</v>
      </c>
      <c r="AN9" s="5"/>
      <c r="AO9" s="14">
        <f t="shared" si="0"/>
        <v>0</v>
      </c>
      <c r="AP9" s="10">
        <v>1.72</v>
      </c>
      <c r="AQ9" s="10">
        <v>1</v>
      </c>
      <c r="AR9" s="11"/>
      <c r="AS9" s="12"/>
    </row>
    <row r="10" spans="1:45" ht="24" customHeight="1">
      <c r="A10" s="3" t="s">
        <v>38</v>
      </c>
      <c r="B10" s="4" t="s">
        <v>54</v>
      </c>
      <c r="C10" s="5" t="s">
        <v>1</v>
      </c>
      <c r="D10" s="6">
        <v>37</v>
      </c>
      <c r="E10" s="6">
        <f t="shared" si="1"/>
        <v>317.68574199999995</v>
      </c>
      <c r="F10" s="6">
        <v>144.1</v>
      </c>
      <c r="G10" s="6" t="s">
        <v>2</v>
      </c>
      <c r="H10" s="6">
        <v>39</v>
      </c>
      <c r="I10" s="6">
        <f t="shared" si="2"/>
        <v>2202.41538</v>
      </c>
      <c r="J10" s="6">
        <v>999</v>
      </c>
      <c r="K10" s="5"/>
      <c r="L10" s="5"/>
      <c r="M10" s="5"/>
      <c r="N10" s="5"/>
      <c r="O10" s="5"/>
      <c r="P10" s="3"/>
      <c r="Q10" s="8">
        <v>-355</v>
      </c>
      <c r="R10" s="19">
        <v>355</v>
      </c>
      <c r="S10" s="7">
        <v>370</v>
      </c>
      <c r="T10" s="7"/>
      <c r="U10" s="16">
        <f t="shared" si="3"/>
        <v>782.6401</v>
      </c>
      <c r="V10" s="40">
        <v>355</v>
      </c>
      <c r="W10" s="3"/>
      <c r="X10" s="3"/>
      <c r="Y10" s="3"/>
      <c r="Z10" s="3"/>
      <c r="AA10" s="3"/>
      <c r="AB10" s="3"/>
      <c r="AC10" s="3"/>
      <c r="AD10" s="3"/>
      <c r="AE10" s="3"/>
      <c r="AF10" s="5">
        <v>0.5564</v>
      </c>
      <c r="AG10" s="5">
        <v>0.527025</v>
      </c>
      <c r="AH10" s="5"/>
      <c r="AI10" s="5"/>
      <c r="AJ10" s="5"/>
      <c r="AK10" s="16"/>
      <c r="AL10" s="5"/>
      <c r="AM10" s="5">
        <v>1</v>
      </c>
      <c r="AN10" s="5"/>
      <c r="AO10" s="14">
        <f t="shared" si="0"/>
        <v>0</v>
      </c>
      <c r="AP10" s="10">
        <v>1.676</v>
      </c>
      <c r="AQ10" s="10">
        <v>1</v>
      </c>
      <c r="AR10" s="11"/>
      <c r="AS10" s="12"/>
    </row>
    <row r="11" spans="1:45" ht="24" customHeight="1">
      <c r="A11" s="3" t="s">
        <v>21</v>
      </c>
      <c r="B11" s="4" t="s">
        <v>60</v>
      </c>
      <c r="C11" s="5" t="s">
        <v>1</v>
      </c>
      <c r="D11" s="6">
        <v>30</v>
      </c>
      <c r="E11" s="6">
        <f t="shared" si="1"/>
        <v>194.22702199999998</v>
      </c>
      <c r="F11" s="6">
        <v>88.1</v>
      </c>
      <c r="G11" s="6" t="s">
        <v>2</v>
      </c>
      <c r="H11" s="6">
        <v>33</v>
      </c>
      <c r="I11" s="6">
        <f t="shared" si="2"/>
        <v>198.4158</v>
      </c>
      <c r="J11" s="6">
        <v>90</v>
      </c>
      <c r="K11" s="15">
        <v>-275</v>
      </c>
      <c r="L11" s="15">
        <v>-320</v>
      </c>
      <c r="M11" s="15">
        <v>-320</v>
      </c>
      <c r="N11" s="5"/>
      <c r="O11" s="5"/>
      <c r="P11" s="3">
        <f>IF(MAX(K11:M11)&gt;0,MAX(K11:M11),0)</f>
        <v>0</v>
      </c>
      <c r="Q11" s="7">
        <v>65</v>
      </c>
      <c r="R11" s="7"/>
      <c r="S11" s="7"/>
      <c r="T11" s="7"/>
      <c r="U11" s="16">
        <f t="shared" si="3"/>
        <v>0</v>
      </c>
      <c r="V11" s="9">
        <v>0</v>
      </c>
      <c r="W11" s="3">
        <f aca="true" t="shared" si="4" ref="W11:W41">P11+V11</f>
        <v>0</v>
      </c>
      <c r="X11" s="18">
        <v>-250</v>
      </c>
      <c r="Y11" s="18">
        <v>-257.5</v>
      </c>
      <c r="Z11" s="18">
        <v>-257.5</v>
      </c>
      <c r="AA11" s="3"/>
      <c r="AB11" s="3"/>
      <c r="AC11" s="3">
        <f aca="true" t="shared" si="5" ref="AC11:AC41">IF(MAX(X11:Z11)&gt;0,MAX(X11:Z11),0)</f>
        <v>0</v>
      </c>
      <c r="AD11" s="3"/>
      <c r="AE11" s="3">
        <f aca="true" t="shared" si="6" ref="AE11:AE41">IF(P11=0,0,IF(V11=0,0,IF(AC11=0,0,P11+V11+AC11)))</f>
        <v>0</v>
      </c>
      <c r="AF11" s="5">
        <v>0.6455</v>
      </c>
      <c r="AG11" s="5">
        <v>0.61375</v>
      </c>
      <c r="AH11" s="5">
        <f aca="true" t="shared" si="7" ref="AH11:AH41">V11*AF11</f>
        <v>0</v>
      </c>
      <c r="AI11" s="5">
        <f aca="true" t="shared" si="8" ref="AI11:AI41">V11*AG11*AM11</f>
        <v>0</v>
      </c>
      <c r="AJ11" s="5"/>
      <c r="AK11" s="16">
        <f aca="true" t="shared" si="9" ref="AK11:AK41">AE11*AF11</f>
        <v>0</v>
      </c>
      <c r="AL11" s="17">
        <f aca="true" t="shared" si="10" ref="AL11:AL41">AE11*AG11</f>
        <v>0</v>
      </c>
      <c r="AM11" s="5">
        <v>1</v>
      </c>
      <c r="AN11" s="5"/>
      <c r="AO11" s="14">
        <f t="shared" si="0"/>
        <v>0</v>
      </c>
      <c r="AP11" s="10">
        <v>1.905</v>
      </c>
      <c r="AQ11" s="10">
        <v>1</v>
      </c>
      <c r="AR11" s="11"/>
      <c r="AS11" s="12"/>
    </row>
    <row r="12" spans="1:45" ht="24" customHeight="1">
      <c r="A12" s="3" t="s">
        <v>11</v>
      </c>
      <c r="B12" s="4" t="s">
        <v>78</v>
      </c>
      <c r="C12" s="5" t="s">
        <v>12</v>
      </c>
      <c r="D12" s="6">
        <v>58</v>
      </c>
      <c r="E12" s="6">
        <f t="shared" si="1"/>
        <v>157.409868</v>
      </c>
      <c r="F12" s="6">
        <v>71.4</v>
      </c>
      <c r="G12" s="6" t="s">
        <v>6</v>
      </c>
      <c r="H12" s="6">
        <v>59</v>
      </c>
      <c r="I12" s="6">
        <f t="shared" si="2"/>
        <v>165.3465</v>
      </c>
      <c r="J12" s="6">
        <v>75</v>
      </c>
      <c r="K12" s="5"/>
      <c r="L12" s="5"/>
      <c r="M12" s="5"/>
      <c r="N12" s="5"/>
      <c r="O12" s="5"/>
      <c r="P12" s="3"/>
      <c r="Q12" s="7">
        <v>80</v>
      </c>
      <c r="R12" s="7">
        <v>87.5</v>
      </c>
      <c r="S12" s="8">
        <v>-92.5</v>
      </c>
      <c r="T12" s="7"/>
      <c r="U12" s="16">
        <f t="shared" si="3"/>
        <v>192.90425</v>
      </c>
      <c r="V12" s="9">
        <f aca="true" t="shared" si="11" ref="V12:V39">IF(MAX(Q12:S12)&gt;0,MAX(Q12:S12),0)</f>
        <v>87.5</v>
      </c>
      <c r="W12" s="3">
        <f t="shared" si="4"/>
        <v>87.5</v>
      </c>
      <c r="X12" s="3">
        <v>152.5</v>
      </c>
      <c r="Y12" s="3">
        <v>165</v>
      </c>
      <c r="Z12" s="3">
        <v>170</v>
      </c>
      <c r="AA12" s="3"/>
      <c r="AB12" s="16">
        <f>AC12*2.20462</f>
        <v>374.7854</v>
      </c>
      <c r="AC12" s="9">
        <f t="shared" si="5"/>
        <v>170</v>
      </c>
      <c r="AD12" s="3"/>
      <c r="AE12" s="3">
        <f t="shared" si="6"/>
        <v>0</v>
      </c>
      <c r="AF12" s="5">
        <v>0.9815</v>
      </c>
      <c r="AG12" s="5">
        <v>0.8515</v>
      </c>
      <c r="AH12" s="5">
        <f t="shared" si="7"/>
        <v>85.88125000000001</v>
      </c>
      <c r="AI12" s="5">
        <f t="shared" si="8"/>
        <v>96.18756875000001</v>
      </c>
      <c r="AJ12" s="5"/>
      <c r="AK12" s="16">
        <f t="shared" si="9"/>
        <v>0</v>
      </c>
      <c r="AL12" s="17">
        <f t="shared" si="10"/>
        <v>0</v>
      </c>
      <c r="AM12" s="5">
        <v>1.291</v>
      </c>
      <c r="AN12" s="5"/>
      <c r="AO12" s="14">
        <f t="shared" si="0"/>
        <v>0</v>
      </c>
      <c r="AP12" s="10">
        <v>0.836</v>
      </c>
      <c r="AQ12" s="10">
        <v>1</v>
      </c>
      <c r="AR12" s="11"/>
      <c r="AS12" s="12"/>
    </row>
    <row r="13" spans="1:45" ht="24" customHeight="1">
      <c r="A13" s="3" t="s">
        <v>10</v>
      </c>
      <c r="B13" s="4" t="s">
        <v>77</v>
      </c>
      <c r="C13" s="5" t="s">
        <v>1</v>
      </c>
      <c r="D13" s="6">
        <v>23</v>
      </c>
      <c r="E13" s="6">
        <f t="shared" si="1"/>
        <v>123.45871999999999</v>
      </c>
      <c r="F13" s="6">
        <v>56</v>
      </c>
      <c r="G13" s="6" t="s">
        <v>6</v>
      </c>
      <c r="H13" s="6">
        <v>23</v>
      </c>
      <c r="I13" s="6">
        <f t="shared" si="2"/>
        <v>123.45871999999999</v>
      </c>
      <c r="J13" s="6">
        <v>56</v>
      </c>
      <c r="K13" s="5">
        <v>130</v>
      </c>
      <c r="L13" s="5">
        <v>135</v>
      </c>
      <c r="M13" s="5">
        <v>145</v>
      </c>
      <c r="N13" s="5">
        <v>150</v>
      </c>
      <c r="O13" s="16">
        <f>P13*2.20462</f>
        <v>319.6699</v>
      </c>
      <c r="P13" s="40">
        <v>145</v>
      </c>
      <c r="Q13" s="7">
        <v>77.5</v>
      </c>
      <c r="R13" s="7">
        <v>82.5</v>
      </c>
      <c r="S13" s="8">
        <v>-87.5</v>
      </c>
      <c r="T13" s="7"/>
      <c r="U13" s="16">
        <f t="shared" si="3"/>
        <v>181.88115</v>
      </c>
      <c r="V13" s="41">
        <f t="shared" si="11"/>
        <v>82.5</v>
      </c>
      <c r="W13" s="3">
        <f t="shared" si="4"/>
        <v>227.5</v>
      </c>
      <c r="X13" s="3">
        <v>165</v>
      </c>
      <c r="Y13" s="18">
        <v>-172.5</v>
      </c>
      <c r="Z13" s="18">
        <v>-172.5</v>
      </c>
      <c r="AA13" s="3"/>
      <c r="AB13" s="16">
        <f aca="true" t="shared" si="12" ref="AB13:AB41">AC13*2.20462</f>
        <v>363.7623</v>
      </c>
      <c r="AC13" s="41">
        <f t="shared" si="5"/>
        <v>165</v>
      </c>
      <c r="AD13" s="16">
        <f>AE13*2.20462</f>
        <v>865.3133499999999</v>
      </c>
      <c r="AE13" s="40">
        <f t="shared" si="6"/>
        <v>392.5</v>
      </c>
      <c r="AF13" s="5">
        <v>1.1766</v>
      </c>
      <c r="AG13" s="5">
        <v>1.0365</v>
      </c>
      <c r="AH13" s="5">
        <f t="shared" si="7"/>
        <v>97.0695</v>
      </c>
      <c r="AI13" s="5">
        <f t="shared" si="8"/>
        <v>85.51125</v>
      </c>
      <c r="AJ13" s="3">
        <f>AK13*2.20462</f>
        <v>1018.12768761</v>
      </c>
      <c r="AK13" s="14">
        <f t="shared" si="9"/>
        <v>461.81550000000004</v>
      </c>
      <c r="AL13" s="17">
        <f t="shared" si="10"/>
        <v>406.82625</v>
      </c>
      <c r="AM13" s="5">
        <v>1</v>
      </c>
      <c r="AN13" s="16">
        <f>AO13*2.20462</f>
        <v>896.8972872749999</v>
      </c>
      <c r="AO13" s="14">
        <f t="shared" si="0"/>
        <v>406.82625</v>
      </c>
      <c r="AP13" s="10">
        <v>1.586</v>
      </c>
      <c r="AQ13" s="10">
        <v>1.291</v>
      </c>
      <c r="AR13" s="11"/>
      <c r="AS13" s="12">
        <v>1</v>
      </c>
    </row>
    <row r="14" spans="1:45" ht="24" customHeight="1">
      <c r="A14" s="3" t="s">
        <v>7</v>
      </c>
      <c r="B14" s="4" t="s">
        <v>77</v>
      </c>
      <c r="C14" s="5" t="s">
        <v>1</v>
      </c>
      <c r="D14" s="6">
        <v>59</v>
      </c>
      <c r="E14" s="6">
        <f t="shared" si="1"/>
        <v>132.2772</v>
      </c>
      <c r="F14" s="6">
        <v>60</v>
      </c>
      <c r="G14" s="6" t="s">
        <v>6</v>
      </c>
      <c r="H14" s="6">
        <v>59</v>
      </c>
      <c r="I14" s="6">
        <f t="shared" si="2"/>
        <v>132.2772</v>
      </c>
      <c r="J14" s="6">
        <v>60</v>
      </c>
      <c r="K14" s="5">
        <v>110</v>
      </c>
      <c r="L14" s="5">
        <v>115</v>
      </c>
      <c r="M14" s="5">
        <v>120</v>
      </c>
      <c r="N14" s="5"/>
      <c r="O14" s="16">
        <f aca="true" t="shared" si="13" ref="O14:O41">P14*2.20462</f>
        <v>264.5544</v>
      </c>
      <c r="P14" s="40">
        <f aca="true" t="shared" si="14" ref="P14:P41">IF(MAX(K14:M14)&gt;0,MAX(K14:M14),0)</f>
        <v>120</v>
      </c>
      <c r="Q14" s="7">
        <v>70</v>
      </c>
      <c r="R14" s="7">
        <v>72.5</v>
      </c>
      <c r="S14" s="7">
        <v>75</v>
      </c>
      <c r="T14" s="7"/>
      <c r="U14" s="16">
        <f t="shared" si="3"/>
        <v>165.3465</v>
      </c>
      <c r="V14" s="40">
        <f t="shared" si="11"/>
        <v>75</v>
      </c>
      <c r="W14" s="3">
        <f t="shared" si="4"/>
        <v>195</v>
      </c>
      <c r="X14" s="3">
        <v>110</v>
      </c>
      <c r="Y14" s="3">
        <v>115</v>
      </c>
      <c r="Z14" s="3">
        <v>120</v>
      </c>
      <c r="AA14" s="3"/>
      <c r="AB14" s="16">
        <f t="shared" si="12"/>
        <v>264.5544</v>
      </c>
      <c r="AC14" s="40">
        <f t="shared" si="5"/>
        <v>120</v>
      </c>
      <c r="AD14" s="16">
        <f aca="true" t="shared" si="15" ref="AD14:AD41">AE14*2.20462</f>
        <v>694.4553</v>
      </c>
      <c r="AE14" s="40">
        <f t="shared" si="6"/>
        <v>315</v>
      </c>
      <c r="AF14" s="5">
        <v>1.1149</v>
      </c>
      <c r="AG14" s="5">
        <v>0.96205</v>
      </c>
      <c r="AH14" s="5">
        <f t="shared" si="7"/>
        <v>83.6175</v>
      </c>
      <c r="AI14" s="5">
        <f t="shared" si="8"/>
        <v>94.88218125</v>
      </c>
      <c r="AJ14" s="3">
        <f aca="true" t="shared" si="16" ref="AJ14:AJ41">AK14*2.20462</f>
        <v>774.2482139699999</v>
      </c>
      <c r="AK14" s="14">
        <f t="shared" si="9"/>
        <v>351.19350000000003</v>
      </c>
      <c r="AL14" s="17">
        <f t="shared" si="10"/>
        <v>303.04575</v>
      </c>
      <c r="AM14" s="5">
        <v>1.315</v>
      </c>
      <c r="AN14" s="16">
        <f aca="true" t="shared" si="17" ref="AN14:AN41">AO14*2.20462</f>
        <v>878.5524485949749</v>
      </c>
      <c r="AO14" s="14">
        <f t="shared" si="0"/>
        <v>398.50516124999996</v>
      </c>
      <c r="AP14" s="10">
        <v>1.735</v>
      </c>
      <c r="AQ14" s="10">
        <v>1</v>
      </c>
      <c r="AR14" s="11"/>
      <c r="AS14" s="12">
        <v>1</v>
      </c>
    </row>
    <row r="15" spans="1:45" ht="24" customHeight="1">
      <c r="A15" s="3" t="s">
        <v>13</v>
      </c>
      <c r="B15" s="4" t="s">
        <v>77</v>
      </c>
      <c r="C15" s="5" t="s">
        <v>1</v>
      </c>
      <c r="D15" s="6">
        <v>20</v>
      </c>
      <c r="E15" s="6">
        <f t="shared" si="1"/>
        <v>136.68643999999998</v>
      </c>
      <c r="F15" s="6">
        <v>62</v>
      </c>
      <c r="G15" s="6" t="s">
        <v>6</v>
      </c>
      <c r="H15" s="6">
        <v>23</v>
      </c>
      <c r="I15" s="6">
        <f t="shared" si="2"/>
        <v>148.81185</v>
      </c>
      <c r="J15" s="6">
        <v>67.5</v>
      </c>
      <c r="K15" s="15">
        <v>-155</v>
      </c>
      <c r="L15" s="5">
        <v>155</v>
      </c>
      <c r="M15" s="15">
        <v>-170</v>
      </c>
      <c r="N15" s="5"/>
      <c r="O15" s="16">
        <f t="shared" si="13"/>
        <v>341.7161</v>
      </c>
      <c r="P15" s="40">
        <f t="shared" si="14"/>
        <v>155</v>
      </c>
      <c r="Q15" s="7">
        <v>82.5</v>
      </c>
      <c r="R15" s="8">
        <v>-87.5</v>
      </c>
      <c r="S15" s="7">
        <v>87.5</v>
      </c>
      <c r="T15" s="7"/>
      <c r="U15" s="16">
        <f t="shared" si="3"/>
        <v>192.90425</v>
      </c>
      <c r="V15" s="40">
        <f t="shared" si="11"/>
        <v>87.5</v>
      </c>
      <c r="W15" s="3">
        <f t="shared" si="4"/>
        <v>242.5</v>
      </c>
      <c r="X15" s="3">
        <v>155</v>
      </c>
      <c r="Y15" s="18">
        <v>-170</v>
      </c>
      <c r="Z15" s="18">
        <v>-175</v>
      </c>
      <c r="AA15" s="3"/>
      <c r="AB15" s="16">
        <f t="shared" si="12"/>
        <v>341.7161</v>
      </c>
      <c r="AC15" s="40">
        <f t="shared" si="5"/>
        <v>155</v>
      </c>
      <c r="AD15" s="16">
        <f t="shared" si="15"/>
        <v>876.3364499999999</v>
      </c>
      <c r="AE15" s="40">
        <f t="shared" si="6"/>
        <v>397.5</v>
      </c>
      <c r="AF15" s="5">
        <v>1.0871</v>
      </c>
      <c r="AG15" s="5">
        <v>0.96205</v>
      </c>
      <c r="AH15" s="5">
        <f t="shared" si="7"/>
        <v>95.12124999999999</v>
      </c>
      <c r="AI15" s="5">
        <f t="shared" si="8"/>
        <v>84.179375</v>
      </c>
      <c r="AJ15" s="3">
        <f t="shared" si="16"/>
        <v>952.665354795</v>
      </c>
      <c r="AK15" s="14">
        <f t="shared" si="9"/>
        <v>432.12225</v>
      </c>
      <c r="AL15" s="17">
        <f t="shared" si="10"/>
        <v>382.414875</v>
      </c>
      <c r="AM15" s="5">
        <v>1</v>
      </c>
      <c r="AN15" s="16">
        <f t="shared" si="17"/>
        <v>843.0794817225</v>
      </c>
      <c r="AO15" s="14">
        <f t="shared" si="0"/>
        <v>382.414875</v>
      </c>
      <c r="AP15" s="10">
        <v>1.668</v>
      </c>
      <c r="AQ15" s="10">
        <v>1</v>
      </c>
      <c r="AR15" s="11"/>
      <c r="AS15" s="12">
        <v>1</v>
      </c>
    </row>
    <row r="16" spans="1:45" ht="24" customHeight="1">
      <c r="A16" s="3" t="s">
        <v>14</v>
      </c>
      <c r="B16" s="4" t="s">
        <v>77</v>
      </c>
      <c r="C16" s="5"/>
      <c r="D16" s="6">
        <v>22</v>
      </c>
      <c r="E16" s="6">
        <f t="shared" si="1"/>
        <v>144.62307199999998</v>
      </c>
      <c r="F16" s="6">
        <v>65.6</v>
      </c>
      <c r="G16" s="6" t="s">
        <v>6</v>
      </c>
      <c r="H16" s="6">
        <v>23</v>
      </c>
      <c r="I16" s="6">
        <f t="shared" si="2"/>
        <v>148.81185</v>
      </c>
      <c r="J16" s="6">
        <v>67.5</v>
      </c>
      <c r="K16" s="5">
        <v>102.5</v>
      </c>
      <c r="L16" s="5">
        <v>127.5</v>
      </c>
      <c r="M16" s="5">
        <v>142.5</v>
      </c>
      <c r="N16" s="5"/>
      <c r="O16" s="16">
        <f t="shared" si="13"/>
        <v>314.15835</v>
      </c>
      <c r="P16" s="9">
        <f t="shared" si="14"/>
        <v>142.5</v>
      </c>
      <c r="Q16" s="8">
        <v>-75</v>
      </c>
      <c r="R16" s="8">
        <v>-85</v>
      </c>
      <c r="S16" s="7">
        <v>85</v>
      </c>
      <c r="T16" s="8">
        <v>-92.5</v>
      </c>
      <c r="U16" s="16">
        <f t="shared" si="3"/>
        <v>187.3927</v>
      </c>
      <c r="V16" s="9">
        <f t="shared" si="11"/>
        <v>85</v>
      </c>
      <c r="W16" s="3">
        <f t="shared" si="4"/>
        <v>227.5</v>
      </c>
      <c r="X16" s="3">
        <v>102.5</v>
      </c>
      <c r="Y16" s="3">
        <v>125</v>
      </c>
      <c r="Z16" s="3">
        <v>137.5</v>
      </c>
      <c r="AA16" s="3"/>
      <c r="AB16" s="16">
        <f t="shared" si="12"/>
        <v>303.13525</v>
      </c>
      <c r="AC16" s="9">
        <f t="shared" si="5"/>
        <v>137.5</v>
      </c>
      <c r="AD16" s="16">
        <f t="shared" si="15"/>
        <v>804.6863</v>
      </c>
      <c r="AE16" s="9">
        <f t="shared" si="6"/>
        <v>365</v>
      </c>
      <c r="AF16" s="5">
        <v>1.042</v>
      </c>
      <c r="AG16" s="5">
        <v>0.91995</v>
      </c>
      <c r="AH16" s="5">
        <f t="shared" si="7"/>
        <v>88.57000000000001</v>
      </c>
      <c r="AI16" s="5">
        <f t="shared" si="8"/>
        <v>78.19575</v>
      </c>
      <c r="AJ16" s="3">
        <f t="shared" si="16"/>
        <v>838.4831246</v>
      </c>
      <c r="AK16" s="14">
        <f t="shared" si="9"/>
        <v>380.33000000000004</v>
      </c>
      <c r="AL16" s="17">
        <f t="shared" si="10"/>
        <v>335.78175</v>
      </c>
      <c r="AM16" s="5">
        <v>1</v>
      </c>
      <c r="AN16" s="16">
        <f t="shared" si="17"/>
        <v>740.2711616849999</v>
      </c>
      <c r="AO16" s="14">
        <f t="shared" si="0"/>
        <v>335.78175</v>
      </c>
      <c r="AP16" s="10">
        <v>1.124</v>
      </c>
      <c r="AQ16" s="10">
        <v>1</v>
      </c>
      <c r="AR16" s="11"/>
      <c r="AS16" s="12">
        <v>2</v>
      </c>
    </row>
    <row r="17" spans="1:46" ht="24" customHeight="1">
      <c r="A17" s="9" t="s">
        <v>79</v>
      </c>
      <c r="B17" s="4" t="s">
        <v>77</v>
      </c>
      <c r="C17" s="44" t="s">
        <v>1</v>
      </c>
      <c r="D17" s="45">
        <v>29</v>
      </c>
      <c r="E17" s="45">
        <f t="shared" si="1"/>
        <v>138.89105999999998</v>
      </c>
      <c r="F17" s="45">
        <v>63</v>
      </c>
      <c r="G17" s="45" t="s">
        <v>6</v>
      </c>
      <c r="H17" s="45">
        <v>33</v>
      </c>
      <c r="I17" s="45">
        <f t="shared" si="2"/>
        <v>148.81185</v>
      </c>
      <c r="J17" s="45">
        <v>67.5</v>
      </c>
      <c r="K17" s="44">
        <v>160</v>
      </c>
      <c r="L17" s="44">
        <v>172.5</v>
      </c>
      <c r="M17" s="52">
        <v>-182.5</v>
      </c>
      <c r="N17" s="44"/>
      <c r="O17" s="14">
        <f t="shared" si="13"/>
        <v>380.29695</v>
      </c>
      <c r="P17" s="40">
        <f t="shared" si="14"/>
        <v>172.5</v>
      </c>
      <c r="Q17" s="53">
        <v>-115</v>
      </c>
      <c r="R17" s="46">
        <v>120</v>
      </c>
      <c r="S17" s="46">
        <v>127.5</v>
      </c>
      <c r="T17" s="53">
        <v>-137.5</v>
      </c>
      <c r="U17" s="14">
        <f t="shared" si="3"/>
        <v>281.08905</v>
      </c>
      <c r="V17" s="40">
        <f t="shared" si="11"/>
        <v>127.5</v>
      </c>
      <c r="W17" s="9">
        <f t="shared" si="4"/>
        <v>300</v>
      </c>
      <c r="X17" s="48">
        <v>-142.5</v>
      </c>
      <c r="Y17" s="9">
        <v>150</v>
      </c>
      <c r="Z17" s="48">
        <v>-165</v>
      </c>
      <c r="AA17" s="9"/>
      <c r="AB17" s="14">
        <f t="shared" si="12"/>
        <v>330.693</v>
      </c>
      <c r="AC17" s="40">
        <f t="shared" si="5"/>
        <v>150</v>
      </c>
      <c r="AD17" s="14">
        <f t="shared" si="15"/>
        <v>992.079</v>
      </c>
      <c r="AE17" s="40">
        <f t="shared" si="6"/>
        <v>450</v>
      </c>
      <c r="AF17" s="44">
        <v>1.074</v>
      </c>
      <c r="AG17" s="44">
        <v>0.92945</v>
      </c>
      <c r="AH17" s="44">
        <f t="shared" si="7"/>
        <v>136.935</v>
      </c>
      <c r="AI17" s="44">
        <f t="shared" si="8"/>
        <v>118.504875</v>
      </c>
      <c r="AJ17" s="9">
        <f t="shared" si="16"/>
        <v>1065.4928459999999</v>
      </c>
      <c r="AK17" s="14">
        <f t="shared" si="9"/>
        <v>483.3</v>
      </c>
      <c r="AL17" s="49">
        <f t="shared" si="10"/>
        <v>418.2525</v>
      </c>
      <c r="AM17" s="44">
        <v>1</v>
      </c>
      <c r="AN17" s="14">
        <f t="shared" si="17"/>
        <v>922.0878265499999</v>
      </c>
      <c r="AO17" s="14">
        <f t="shared" si="0"/>
        <v>418.2525</v>
      </c>
      <c r="AP17" s="10">
        <v>0.994</v>
      </c>
      <c r="AQ17" s="10">
        <v>1</v>
      </c>
      <c r="AR17" s="50"/>
      <c r="AS17" s="51">
        <v>1</v>
      </c>
      <c r="AT17" s="35"/>
    </row>
    <row r="18" spans="1:46" ht="24" customHeight="1">
      <c r="A18" s="3" t="s">
        <v>8</v>
      </c>
      <c r="B18" s="4" t="s">
        <v>77</v>
      </c>
      <c r="C18" s="5"/>
      <c r="D18" s="6">
        <v>34</v>
      </c>
      <c r="E18" s="6">
        <f t="shared" si="1"/>
        <v>138.229674</v>
      </c>
      <c r="F18" s="6">
        <v>62.7</v>
      </c>
      <c r="G18" s="6" t="s">
        <v>6</v>
      </c>
      <c r="H18" s="6">
        <v>39</v>
      </c>
      <c r="I18" s="6">
        <f t="shared" si="2"/>
        <v>148.81185</v>
      </c>
      <c r="J18" s="6">
        <v>67.5</v>
      </c>
      <c r="K18" s="5">
        <v>72.5</v>
      </c>
      <c r="L18" s="15">
        <v>-82.5</v>
      </c>
      <c r="M18" s="5">
        <v>82.5</v>
      </c>
      <c r="N18" s="5"/>
      <c r="O18" s="16">
        <f t="shared" si="13"/>
        <v>181.88115</v>
      </c>
      <c r="P18" s="41">
        <f t="shared" si="14"/>
        <v>82.5</v>
      </c>
      <c r="Q18" s="7">
        <v>55</v>
      </c>
      <c r="R18" s="7">
        <v>62.5</v>
      </c>
      <c r="S18" s="8">
        <v>-65</v>
      </c>
      <c r="T18" s="7"/>
      <c r="U18" s="16">
        <f t="shared" si="3"/>
        <v>137.78875</v>
      </c>
      <c r="V18" s="41">
        <f t="shared" si="11"/>
        <v>62.5</v>
      </c>
      <c r="W18" s="3">
        <f t="shared" si="4"/>
        <v>145</v>
      </c>
      <c r="X18" s="3">
        <v>107.5</v>
      </c>
      <c r="Y18" s="3">
        <v>120</v>
      </c>
      <c r="Z18" s="18">
        <v>-125</v>
      </c>
      <c r="AA18" s="3"/>
      <c r="AB18" s="16">
        <f t="shared" si="12"/>
        <v>264.5544</v>
      </c>
      <c r="AC18" s="41">
        <f t="shared" si="5"/>
        <v>120</v>
      </c>
      <c r="AD18" s="16">
        <f t="shared" si="15"/>
        <v>584.2243</v>
      </c>
      <c r="AE18" s="41">
        <f t="shared" si="6"/>
        <v>265</v>
      </c>
      <c r="AF18" s="5">
        <v>1.0779</v>
      </c>
      <c r="AG18" s="5">
        <v>0.92945</v>
      </c>
      <c r="AH18" s="5">
        <f t="shared" si="7"/>
        <v>67.36875</v>
      </c>
      <c r="AI18" s="5">
        <f t="shared" si="8"/>
        <v>58.090625</v>
      </c>
      <c r="AJ18" s="3">
        <f t="shared" si="16"/>
        <v>629.73537297</v>
      </c>
      <c r="AK18" s="14">
        <f t="shared" si="9"/>
        <v>285.6435</v>
      </c>
      <c r="AL18" s="17">
        <f t="shared" si="10"/>
        <v>246.30425</v>
      </c>
      <c r="AM18" s="5">
        <v>1</v>
      </c>
      <c r="AN18" s="16">
        <f t="shared" si="17"/>
        <v>543.0072756349999</v>
      </c>
      <c r="AO18" s="14">
        <f t="shared" si="0"/>
        <v>246.30425</v>
      </c>
      <c r="AP18" s="10">
        <v>1.715</v>
      </c>
      <c r="AQ18" s="10">
        <v>1</v>
      </c>
      <c r="AR18" s="11"/>
      <c r="AS18" s="12">
        <v>1</v>
      </c>
      <c r="AT18" s="36"/>
    </row>
    <row r="19" spans="1:45" ht="24" customHeight="1">
      <c r="A19" s="3" t="s">
        <v>9</v>
      </c>
      <c r="B19" s="4" t="s">
        <v>77</v>
      </c>
      <c r="C19" s="5" t="s">
        <v>1</v>
      </c>
      <c r="D19" s="6">
        <v>38</v>
      </c>
      <c r="E19" s="6">
        <f t="shared" si="1"/>
        <v>143.52076199999996</v>
      </c>
      <c r="F19" s="6">
        <v>65.1</v>
      </c>
      <c r="G19" s="6" t="s">
        <v>6</v>
      </c>
      <c r="H19" s="6">
        <v>39</v>
      </c>
      <c r="I19" s="6">
        <f t="shared" si="2"/>
        <v>148.81185</v>
      </c>
      <c r="J19" s="6">
        <v>67.5</v>
      </c>
      <c r="K19" s="5">
        <v>160</v>
      </c>
      <c r="L19" s="5">
        <v>170</v>
      </c>
      <c r="M19" s="5">
        <v>182.5</v>
      </c>
      <c r="N19" s="5"/>
      <c r="O19" s="16">
        <f t="shared" si="13"/>
        <v>402.34315</v>
      </c>
      <c r="P19" s="9">
        <f t="shared" si="14"/>
        <v>182.5</v>
      </c>
      <c r="Q19" s="7">
        <v>87.5</v>
      </c>
      <c r="R19" s="8">
        <v>-92.5</v>
      </c>
      <c r="S19" s="7">
        <v>92.5</v>
      </c>
      <c r="T19" s="7"/>
      <c r="U19" s="16">
        <f t="shared" si="3"/>
        <v>203.92735</v>
      </c>
      <c r="V19" s="9">
        <f t="shared" si="11"/>
        <v>92.5</v>
      </c>
      <c r="W19" s="3">
        <f t="shared" si="4"/>
        <v>275</v>
      </c>
      <c r="X19" s="3">
        <v>0</v>
      </c>
      <c r="Y19" s="3"/>
      <c r="Z19" s="3"/>
      <c r="AA19" s="3"/>
      <c r="AB19" s="3">
        <f t="shared" si="12"/>
        <v>0</v>
      </c>
      <c r="AC19" s="9">
        <f t="shared" si="5"/>
        <v>0</v>
      </c>
      <c r="AD19" s="16">
        <f t="shared" si="15"/>
        <v>0</v>
      </c>
      <c r="AE19" s="9">
        <f t="shared" si="6"/>
        <v>0</v>
      </c>
      <c r="AF19" s="5">
        <v>1.0479</v>
      </c>
      <c r="AG19" s="5">
        <v>0.9255</v>
      </c>
      <c r="AH19" s="5">
        <f t="shared" si="7"/>
        <v>96.93075</v>
      </c>
      <c r="AI19" s="5">
        <f t="shared" si="8"/>
        <v>85.60875</v>
      </c>
      <c r="AJ19" s="3">
        <f t="shared" si="16"/>
        <v>0</v>
      </c>
      <c r="AK19" s="14">
        <f t="shared" si="9"/>
        <v>0</v>
      </c>
      <c r="AL19" s="17">
        <f t="shared" si="10"/>
        <v>0</v>
      </c>
      <c r="AM19" s="5">
        <v>1</v>
      </c>
      <c r="AN19" s="16">
        <f t="shared" si="17"/>
        <v>0</v>
      </c>
      <c r="AO19" s="14">
        <f t="shared" si="0"/>
        <v>0</v>
      </c>
      <c r="AP19" s="10">
        <v>1.397</v>
      </c>
      <c r="AQ19" s="10">
        <v>1</v>
      </c>
      <c r="AR19" s="11"/>
      <c r="AS19" s="12" t="s">
        <v>72</v>
      </c>
    </row>
    <row r="20" spans="1:45" ht="24" customHeight="1">
      <c r="A20" s="3" t="s">
        <v>17</v>
      </c>
      <c r="B20" s="4" t="s">
        <v>77</v>
      </c>
      <c r="C20" s="5" t="s">
        <v>1</v>
      </c>
      <c r="D20" s="6">
        <v>36</v>
      </c>
      <c r="E20" s="6">
        <f t="shared" si="1"/>
        <v>206.793356</v>
      </c>
      <c r="F20" s="6">
        <v>93.8</v>
      </c>
      <c r="G20" s="6" t="s">
        <v>6</v>
      </c>
      <c r="H20" s="6">
        <v>39</v>
      </c>
      <c r="I20" s="6">
        <f t="shared" si="2"/>
        <v>2202.41538</v>
      </c>
      <c r="J20" s="6">
        <v>999</v>
      </c>
      <c r="K20" s="5">
        <v>122.5</v>
      </c>
      <c r="L20" s="5">
        <v>132.5</v>
      </c>
      <c r="M20" s="15">
        <v>-142.5</v>
      </c>
      <c r="N20" s="5"/>
      <c r="O20" s="16">
        <f t="shared" si="13"/>
        <v>292.11215</v>
      </c>
      <c r="P20" s="40">
        <f t="shared" si="14"/>
        <v>132.5</v>
      </c>
      <c r="Q20" s="7">
        <v>77.5</v>
      </c>
      <c r="R20" s="7">
        <v>80</v>
      </c>
      <c r="S20" s="8">
        <v>-85</v>
      </c>
      <c r="T20" s="7"/>
      <c r="U20" s="16">
        <f t="shared" si="3"/>
        <v>176.3696</v>
      </c>
      <c r="V20" s="41">
        <f t="shared" si="11"/>
        <v>80</v>
      </c>
      <c r="W20" s="3">
        <f t="shared" si="4"/>
        <v>212.5</v>
      </c>
      <c r="X20" s="3">
        <v>122.5</v>
      </c>
      <c r="Y20" s="3">
        <v>125</v>
      </c>
      <c r="Z20" s="3">
        <v>130</v>
      </c>
      <c r="AA20" s="3"/>
      <c r="AB20" s="16">
        <f t="shared" si="12"/>
        <v>286.6006</v>
      </c>
      <c r="AC20" s="41">
        <f t="shared" si="5"/>
        <v>130</v>
      </c>
      <c r="AD20" s="16">
        <f t="shared" si="15"/>
        <v>755.0823499999999</v>
      </c>
      <c r="AE20" s="40">
        <f t="shared" si="6"/>
        <v>342.5</v>
      </c>
      <c r="AF20" s="5">
        <v>0.8503</v>
      </c>
      <c r="AG20" s="5">
        <v>0.7343</v>
      </c>
      <c r="AH20" s="5">
        <f t="shared" si="7"/>
        <v>68.024</v>
      </c>
      <c r="AI20" s="5">
        <f t="shared" si="8"/>
        <v>58.744</v>
      </c>
      <c r="AJ20" s="3">
        <f t="shared" si="16"/>
        <v>642.0465222049999</v>
      </c>
      <c r="AK20" s="14">
        <f t="shared" si="9"/>
        <v>291.22774999999996</v>
      </c>
      <c r="AL20" s="17">
        <f t="shared" si="10"/>
        <v>251.49775</v>
      </c>
      <c r="AM20" s="5">
        <v>1</v>
      </c>
      <c r="AN20" s="16">
        <f t="shared" si="17"/>
        <v>554.4569696049999</v>
      </c>
      <c r="AO20" s="14">
        <f t="shared" si="0"/>
        <v>251.49775</v>
      </c>
      <c r="AP20" s="10">
        <v>0.992</v>
      </c>
      <c r="AQ20" s="10">
        <v>1</v>
      </c>
      <c r="AR20" s="11"/>
      <c r="AS20" s="12">
        <v>1</v>
      </c>
    </row>
    <row r="21" spans="1:45" ht="24" customHeight="1">
      <c r="A21" s="3" t="s">
        <v>5</v>
      </c>
      <c r="B21" s="4" t="s">
        <v>77</v>
      </c>
      <c r="C21" s="5"/>
      <c r="D21" s="6">
        <v>43</v>
      </c>
      <c r="E21" s="6">
        <f t="shared" si="1"/>
        <v>216.27322199999998</v>
      </c>
      <c r="F21" s="6">
        <v>98.1</v>
      </c>
      <c r="G21" s="6" t="s">
        <v>6</v>
      </c>
      <c r="H21" s="6">
        <v>44</v>
      </c>
      <c r="I21" s="6">
        <f t="shared" si="2"/>
        <v>2202.41538</v>
      </c>
      <c r="J21" s="6">
        <v>999</v>
      </c>
      <c r="K21" s="5">
        <v>100</v>
      </c>
      <c r="L21" s="5">
        <v>110</v>
      </c>
      <c r="M21" s="15">
        <v>-120</v>
      </c>
      <c r="N21" s="5"/>
      <c r="O21" s="16">
        <f t="shared" si="13"/>
        <v>242.5082</v>
      </c>
      <c r="P21" s="41">
        <f t="shared" si="14"/>
        <v>110</v>
      </c>
      <c r="Q21" s="7">
        <v>60</v>
      </c>
      <c r="R21" s="7">
        <v>70</v>
      </c>
      <c r="S21" s="8">
        <v>-75</v>
      </c>
      <c r="T21" s="7"/>
      <c r="U21" s="16">
        <f t="shared" si="3"/>
        <v>154.3234</v>
      </c>
      <c r="V21" s="41">
        <f t="shared" si="11"/>
        <v>70</v>
      </c>
      <c r="W21" s="3">
        <f t="shared" si="4"/>
        <v>180</v>
      </c>
      <c r="X21" s="3">
        <v>100</v>
      </c>
      <c r="Y21" s="3">
        <v>110</v>
      </c>
      <c r="Z21" s="3">
        <v>120</v>
      </c>
      <c r="AA21" s="3"/>
      <c r="AB21" s="16">
        <f t="shared" si="12"/>
        <v>264.5544</v>
      </c>
      <c r="AC21" s="41">
        <f t="shared" si="5"/>
        <v>120</v>
      </c>
      <c r="AD21" s="16">
        <f t="shared" si="15"/>
        <v>661.386</v>
      </c>
      <c r="AE21" s="41">
        <f t="shared" si="6"/>
        <v>300</v>
      </c>
      <c r="AF21" s="5">
        <v>0.8374</v>
      </c>
      <c r="AG21" s="5">
        <v>0.71395</v>
      </c>
      <c r="AH21" s="5">
        <f t="shared" si="7"/>
        <v>58.618</v>
      </c>
      <c r="AI21" s="5">
        <f t="shared" si="8"/>
        <v>51.5257715</v>
      </c>
      <c r="AJ21" s="3">
        <f t="shared" si="16"/>
        <v>553.8446363999999</v>
      </c>
      <c r="AK21" s="14">
        <f t="shared" si="9"/>
        <v>251.22</v>
      </c>
      <c r="AL21" s="17">
        <f t="shared" si="10"/>
        <v>214.185</v>
      </c>
      <c r="AM21" s="5">
        <v>1.031</v>
      </c>
      <c r="AN21" s="16">
        <f t="shared" si="17"/>
        <v>486.8346272756999</v>
      </c>
      <c r="AO21" s="14">
        <f t="shared" si="0"/>
        <v>220.82473499999998</v>
      </c>
      <c r="AP21" s="10">
        <v>0.878</v>
      </c>
      <c r="AQ21" s="10">
        <v>1</v>
      </c>
      <c r="AR21" s="11"/>
      <c r="AS21" s="12">
        <v>2</v>
      </c>
    </row>
    <row r="22" spans="1:45" ht="24" customHeight="1">
      <c r="A22" s="3" t="s">
        <v>4</v>
      </c>
      <c r="B22" s="4" t="s">
        <v>77</v>
      </c>
      <c r="C22" s="5" t="s">
        <v>1</v>
      </c>
      <c r="D22" s="6">
        <v>17</v>
      </c>
      <c r="E22" s="6">
        <f t="shared" si="1"/>
        <v>161.59864599999997</v>
      </c>
      <c r="F22" s="6">
        <v>73.3</v>
      </c>
      <c r="G22" s="6" t="s">
        <v>2</v>
      </c>
      <c r="H22" s="6">
        <v>17</v>
      </c>
      <c r="I22" s="6">
        <f t="shared" si="2"/>
        <v>165.3465</v>
      </c>
      <c r="J22" s="6">
        <v>75</v>
      </c>
      <c r="K22" s="5">
        <v>145</v>
      </c>
      <c r="L22" s="5">
        <v>155</v>
      </c>
      <c r="M22" s="5">
        <v>160</v>
      </c>
      <c r="N22" s="5"/>
      <c r="O22" s="16">
        <f t="shared" si="13"/>
        <v>352.7392</v>
      </c>
      <c r="P22" s="41">
        <f t="shared" si="14"/>
        <v>160</v>
      </c>
      <c r="Q22" s="7">
        <v>75</v>
      </c>
      <c r="R22" s="7">
        <v>85</v>
      </c>
      <c r="S22" s="8">
        <v>-92.5</v>
      </c>
      <c r="T22" s="7"/>
      <c r="U22" s="16">
        <f t="shared" si="3"/>
        <v>187.3927</v>
      </c>
      <c r="V22" s="42">
        <f t="shared" si="11"/>
        <v>85</v>
      </c>
      <c r="W22" s="3">
        <f t="shared" si="4"/>
        <v>245</v>
      </c>
      <c r="X22" s="3">
        <v>185</v>
      </c>
      <c r="Y22" s="3">
        <v>200</v>
      </c>
      <c r="Z22" s="3">
        <v>0</v>
      </c>
      <c r="AA22" s="3"/>
      <c r="AB22" s="16">
        <f t="shared" si="12"/>
        <v>440.924</v>
      </c>
      <c r="AC22" s="41">
        <f t="shared" si="5"/>
        <v>200</v>
      </c>
      <c r="AD22" s="16">
        <f t="shared" si="15"/>
        <v>981.0559</v>
      </c>
      <c r="AE22" s="41">
        <f t="shared" si="6"/>
        <v>445</v>
      </c>
      <c r="AF22" s="5">
        <v>0.7242</v>
      </c>
      <c r="AG22" s="5">
        <v>0.683525</v>
      </c>
      <c r="AH22" s="5">
        <f t="shared" si="7"/>
        <v>61.556999999999995</v>
      </c>
      <c r="AI22" s="5">
        <f t="shared" si="8"/>
        <v>58.099625</v>
      </c>
      <c r="AJ22" s="3">
        <f t="shared" si="16"/>
        <v>710.4806827799999</v>
      </c>
      <c r="AK22" s="14">
        <f t="shared" si="9"/>
        <v>322.269</v>
      </c>
      <c r="AL22" s="17">
        <f t="shared" si="10"/>
        <v>304.168625</v>
      </c>
      <c r="AM22" s="5">
        <v>1</v>
      </c>
      <c r="AN22" s="16">
        <f t="shared" si="17"/>
        <v>670.5762340475</v>
      </c>
      <c r="AO22" s="14">
        <f t="shared" si="0"/>
        <v>304.168625</v>
      </c>
      <c r="AP22" s="10">
        <v>0.969</v>
      </c>
      <c r="AQ22" s="10">
        <v>1</v>
      </c>
      <c r="AR22" s="11"/>
      <c r="AS22" s="12">
        <v>1</v>
      </c>
    </row>
    <row r="23" spans="1:45" ht="24" customHeight="1">
      <c r="A23" s="3" t="s">
        <v>15</v>
      </c>
      <c r="B23" s="4" t="s">
        <v>77</v>
      </c>
      <c r="C23" s="5" t="s">
        <v>1</v>
      </c>
      <c r="D23" s="6">
        <v>25</v>
      </c>
      <c r="E23" s="6">
        <f t="shared" si="1"/>
        <v>163.80326599999998</v>
      </c>
      <c r="F23" s="6">
        <v>74.3</v>
      </c>
      <c r="G23" s="6" t="s">
        <v>2</v>
      </c>
      <c r="H23" s="6">
        <v>33</v>
      </c>
      <c r="I23" s="6">
        <f t="shared" si="2"/>
        <v>165.3465</v>
      </c>
      <c r="J23" s="6">
        <v>75</v>
      </c>
      <c r="K23" s="5">
        <v>120</v>
      </c>
      <c r="L23" s="5">
        <v>137.5</v>
      </c>
      <c r="M23" s="5">
        <v>142.5</v>
      </c>
      <c r="N23" s="5"/>
      <c r="O23" s="16">
        <f t="shared" si="13"/>
        <v>314.15835</v>
      </c>
      <c r="P23" s="9">
        <f t="shared" si="14"/>
        <v>142.5</v>
      </c>
      <c r="Q23" s="7">
        <v>80</v>
      </c>
      <c r="R23" s="7">
        <v>92.5</v>
      </c>
      <c r="S23" s="7">
        <v>97.5</v>
      </c>
      <c r="T23" s="7"/>
      <c r="U23" s="16">
        <f t="shared" si="3"/>
        <v>214.95045</v>
      </c>
      <c r="V23" s="9">
        <f t="shared" si="11"/>
        <v>97.5</v>
      </c>
      <c r="W23" s="3">
        <f t="shared" si="4"/>
        <v>240</v>
      </c>
      <c r="X23" s="3">
        <v>150</v>
      </c>
      <c r="Y23" s="3">
        <v>165</v>
      </c>
      <c r="Z23" s="3">
        <v>175</v>
      </c>
      <c r="AA23" s="3"/>
      <c r="AB23" s="16">
        <f t="shared" si="12"/>
        <v>385.8085</v>
      </c>
      <c r="AC23" s="9">
        <f t="shared" si="5"/>
        <v>175</v>
      </c>
      <c r="AD23" s="16">
        <f t="shared" si="15"/>
        <v>914.9173</v>
      </c>
      <c r="AE23" s="9">
        <f t="shared" si="6"/>
        <v>415</v>
      </c>
      <c r="AF23" s="5">
        <v>0.7173</v>
      </c>
      <c r="AG23" s="5">
        <v>0.683525</v>
      </c>
      <c r="AH23" s="5">
        <f t="shared" si="7"/>
        <v>69.93675</v>
      </c>
      <c r="AI23" s="5">
        <f t="shared" si="8"/>
        <v>66.6436875</v>
      </c>
      <c r="AJ23" s="3">
        <f t="shared" si="16"/>
        <v>656.27017929</v>
      </c>
      <c r="AK23" s="14">
        <f t="shared" si="9"/>
        <v>297.6795</v>
      </c>
      <c r="AL23" s="17">
        <f t="shared" si="10"/>
        <v>283.66287500000004</v>
      </c>
      <c r="AM23" s="5">
        <v>1</v>
      </c>
      <c r="AN23" s="16">
        <f t="shared" si="17"/>
        <v>625.3688474825001</v>
      </c>
      <c r="AO23" s="14">
        <f t="shared" si="0"/>
        <v>283.66287500000004</v>
      </c>
      <c r="AP23" s="10">
        <v>0.981</v>
      </c>
      <c r="AQ23" s="10">
        <v>1</v>
      </c>
      <c r="AR23" s="11"/>
      <c r="AS23" s="12">
        <v>2</v>
      </c>
    </row>
    <row r="24" spans="1:45" ht="24" customHeight="1">
      <c r="A24" s="3" t="s">
        <v>16</v>
      </c>
      <c r="B24" s="4" t="s">
        <v>77</v>
      </c>
      <c r="C24" s="5" t="s">
        <v>1</v>
      </c>
      <c r="D24" s="6">
        <v>23</v>
      </c>
      <c r="E24" s="6">
        <f t="shared" si="1"/>
        <v>190.258706</v>
      </c>
      <c r="F24" s="6">
        <v>86.3</v>
      </c>
      <c r="G24" s="6" t="s">
        <v>2</v>
      </c>
      <c r="H24" s="6">
        <v>23</v>
      </c>
      <c r="I24" s="6">
        <f t="shared" si="2"/>
        <v>198.4158</v>
      </c>
      <c r="J24" s="6">
        <v>90</v>
      </c>
      <c r="K24" s="5">
        <v>247.5</v>
      </c>
      <c r="L24" s="5">
        <v>260</v>
      </c>
      <c r="M24" s="5">
        <v>272.5</v>
      </c>
      <c r="N24" s="5"/>
      <c r="O24" s="16">
        <f t="shared" si="13"/>
        <v>600.7589499999999</v>
      </c>
      <c r="P24" s="9">
        <f t="shared" si="14"/>
        <v>272.5</v>
      </c>
      <c r="Q24" s="7">
        <v>150</v>
      </c>
      <c r="R24" s="7">
        <v>160</v>
      </c>
      <c r="S24" s="7">
        <v>165</v>
      </c>
      <c r="T24" s="7"/>
      <c r="U24" s="16">
        <f t="shared" si="3"/>
        <v>363.7623</v>
      </c>
      <c r="V24" s="9">
        <f t="shared" si="11"/>
        <v>165</v>
      </c>
      <c r="W24" s="3">
        <f t="shared" si="4"/>
        <v>437.5</v>
      </c>
      <c r="X24" s="18">
        <v>-185</v>
      </c>
      <c r="Y24" s="3">
        <v>200</v>
      </c>
      <c r="Z24" s="3">
        <v>210</v>
      </c>
      <c r="AA24" s="3"/>
      <c r="AB24" s="16">
        <f t="shared" si="12"/>
        <v>462.9702</v>
      </c>
      <c r="AC24" s="9">
        <f t="shared" si="5"/>
        <v>210</v>
      </c>
      <c r="AD24" s="16">
        <f t="shared" si="15"/>
        <v>1427.4914499999998</v>
      </c>
      <c r="AE24" s="9">
        <f t="shared" si="6"/>
        <v>647.5</v>
      </c>
      <c r="AF24" s="5">
        <v>0.6528</v>
      </c>
      <c r="AG24" s="5">
        <v>0.624875</v>
      </c>
      <c r="AH24" s="5">
        <f t="shared" si="7"/>
        <v>107.712</v>
      </c>
      <c r="AI24" s="5">
        <f t="shared" si="8"/>
        <v>103.10437499999999</v>
      </c>
      <c r="AJ24" s="3">
        <f t="shared" si="16"/>
        <v>931.86641856</v>
      </c>
      <c r="AK24" s="14">
        <f t="shared" si="9"/>
        <v>422.68800000000005</v>
      </c>
      <c r="AL24" s="17">
        <f t="shared" si="10"/>
        <v>404.6065625</v>
      </c>
      <c r="AM24" s="5">
        <v>1</v>
      </c>
      <c r="AN24" s="16">
        <f t="shared" si="17"/>
        <v>892.0037198187499</v>
      </c>
      <c r="AO24" s="14">
        <f t="shared" si="0"/>
        <v>404.6065625</v>
      </c>
      <c r="AP24" s="10">
        <v>0.847</v>
      </c>
      <c r="AQ24" s="10">
        <v>1</v>
      </c>
      <c r="AR24" s="11"/>
      <c r="AS24" s="12">
        <v>1</v>
      </c>
    </row>
    <row r="25" spans="1:45" ht="24" customHeight="1">
      <c r="A25" s="3" t="s">
        <v>20</v>
      </c>
      <c r="B25" s="4" t="s">
        <v>77</v>
      </c>
      <c r="C25" s="5" t="s">
        <v>1</v>
      </c>
      <c r="D25" s="6">
        <v>23</v>
      </c>
      <c r="E25" s="6">
        <f t="shared" si="1"/>
        <v>198.4158</v>
      </c>
      <c r="F25" s="6">
        <v>90</v>
      </c>
      <c r="G25" s="6" t="s">
        <v>2</v>
      </c>
      <c r="H25" s="6">
        <v>23</v>
      </c>
      <c r="I25" s="6">
        <f t="shared" si="2"/>
        <v>198.4158</v>
      </c>
      <c r="J25" s="6">
        <v>90</v>
      </c>
      <c r="K25" s="15">
        <v>-180</v>
      </c>
      <c r="L25" s="5">
        <v>180</v>
      </c>
      <c r="M25" s="5">
        <v>200</v>
      </c>
      <c r="N25" s="5"/>
      <c r="O25" s="16">
        <f t="shared" si="13"/>
        <v>440.924</v>
      </c>
      <c r="P25" s="9">
        <f t="shared" si="14"/>
        <v>200</v>
      </c>
      <c r="Q25" s="7">
        <v>135</v>
      </c>
      <c r="R25" s="7">
        <v>152.5</v>
      </c>
      <c r="S25" s="8">
        <v>-167.5</v>
      </c>
      <c r="T25" s="7"/>
      <c r="U25" s="16">
        <f t="shared" si="3"/>
        <v>336.20455</v>
      </c>
      <c r="V25" s="41">
        <f t="shared" si="11"/>
        <v>152.5</v>
      </c>
      <c r="W25" s="3">
        <f t="shared" si="4"/>
        <v>352.5</v>
      </c>
      <c r="X25" s="3">
        <v>215</v>
      </c>
      <c r="Y25" s="18">
        <v>-235</v>
      </c>
      <c r="Z25" s="18">
        <v>-235</v>
      </c>
      <c r="AA25" s="3"/>
      <c r="AB25" s="16">
        <f t="shared" si="12"/>
        <v>473.9933</v>
      </c>
      <c r="AC25" s="9">
        <f t="shared" si="5"/>
        <v>215</v>
      </c>
      <c r="AD25" s="16">
        <f t="shared" si="15"/>
        <v>1251.12185</v>
      </c>
      <c r="AE25" s="9">
        <f t="shared" si="6"/>
        <v>567.5</v>
      </c>
      <c r="AF25" s="5">
        <v>0.6384</v>
      </c>
      <c r="AG25" s="5">
        <v>0.603825</v>
      </c>
      <c r="AH25" s="5">
        <f t="shared" si="7"/>
        <v>97.356</v>
      </c>
      <c r="AI25" s="5">
        <f t="shared" si="8"/>
        <v>92.08331249999999</v>
      </c>
      <c r="AJ25" s="3">
        <f t="shared" si="16"/>
        <v>798.7161890399999</v>
      </c>
      <c r="AK25" s="14">
        <f t="shared" si="9"/>
        <v>362.292</v>
      </c>
      <c r="AL25" s="17">
        <f t="shared" si="10"/>
        <v>342.6706875</v>
      </c>
      <c r="AM25" s="5">
        <v>1</v>
      </c>
      <c r="AN25" s="16">
        <f t="shared" si="17"/>
        <v>755.4586510762499</v>
      </c>
      <c r="AO25" s="14">
        <f t="shared" si="0"/>
        <v>342.6706875</v>
      </c>
      <c r="AP25" s="10">
        <v>0.847</v>
      </c>
      <c r="AQ25" s="10">
        <v>1</v>
      </c>
      <c r="AR25" s="11"/>
      <c r="AS25" s="12">
        <v>2</v>
      </c>
    </row>
    <row r="26" spans="1:45" ht="24" customHeight="1">
      <c r="A26" s="3" t="s">
        <v>18</v>
      </c>
      <c r="B26" s="4" t="s">
        <v>77</v>
      </c>
      <c r="C26" s="5" t="s">
        <v>1</v>
      </c>
      <c r="D26" s="6">
        <v>25</v>
      </c>
      <c r="E26" s="6">
        <f t="shared" si="1"/>
        <v>191.14055399999998</v>
      </c>
      <c r="F26" s="6">
        <v>86.7</v>
      </c>
      <c r="G26" s="6" t="s">
        <v>2</v>
      </c>
      <c r="H26" s="6">
        <v>33</v>
      </c>
      <c r="I26" s="6">
        <f t="shared" si="2"/>
        <v>198.4158</v>
      </c>
      <c r="J26" s="6">
        <v>90</v>
      </c>
      <c r="K26" s="5">
        <v>185</v>
      </c>
      <c r="L26" s="5">
        <v>235</v>
      </c>
      <c r="M26" s="5">
        <v>250</v>
      </c>
      <c r="N26" s="5"/>
      <c r="O26" s="16">
        <f t="shared" si="13"/>
        <v>551.155</v>
      </c>
      <c r="P26" s="9">
        <f t="shared" si="14"/>
        <v>250</v>
      </c>
      <c r="Q26" s="7">
        <v>130</v>
      </c>
      <c r="R26" s="8">
        <v>-150</v>
      </c>
      <c r="S26" s="8">
        <v>-150</v>
      </c>
      <c r="T26" s="7"/>
      <c r="U26" s="16">
        <f t="shared" si="3"/>
        <v>286.6006</v>
      </c>
      <c r="V26" s="9">
        <f t="shared" si="11"/>
        <v>130</v>
      </c>
      <c r="W26" s="3">
        <f t="shared" si="4"/>
        <v>380</v>
      </c>
      <c r="X26" s="3">
        <v>225</v>
      </c>
      <c r="Y26" s="18">
        <v>-242.5</v>
      </c>
      <c r="Z26" s="18">
        <v>-242.5</v>
      </c>
      <c r="AA26" s="3"/>
      <c r="AB26" s="16">
        <f t="shared" si="12"/>
        <v>496.0395</v>
      </c>
      <c r="AC26" s="9">
        <f t="shared" si="5"/>
        <v>225</v>
      </c>
      <c r="AD26" s="16">
        <f t="shared" si="15"/>
        <v>1333.7950999999998</v>
      </c>
      <c r="AE26" s="9">
        <f t="shared" si="6"/>
        <v>605</v>
      </c>
      <c r="AF26" s="5">
        <v>0.6511</v>
      </c>
      <c r="AG26" s="5">
        <v>0.624875</v>
      </c>
      <c r="AH26" s="5">
        <f t="shared" si="7"/>
        <v>84.643</v>
      </c>
      <c r="AI26" s="5">
        <f t="shared" si="8"/>
        <v>81.23375</v>
      </c>
      <c r="AJ26" s="3">
        <f t="shared" si="16"/>
        <v>868.4339896099999</v>
      </c>
      <c r="AK26" s="14">
        <f t="shared" si="9"/>
        <v>393.9155</v>
      </c>
      <c r="AL26" s="17">
        <f t="shared" si="10"/>
        <v>378.049375</v>
      </c>
      <c r="AM26" s="5">
        <v>1</v>
      </c>
      <c r="AN26" s="16">
        <f t="shared" si="17"/>
        <v>833.4552131124999</v>
      </c>
      <c r="AO26" s="14">
        <f t="shared" si="0"/>
        <v>378.049375</v>
      </c>
      <c r="AP26" s="10">
        <v>0.92</v>
      </c>
      <c r="AQ26" s="10">
        <v>1</v>
      </c>
      <c r="AR26" s="11"/>
      <c r="AS26" s="12">
        <v>3</v>
      </c>
    </row>
    <row r="27" spans="1:45" ht="24" customHeight="1">
      <c r="A27" s="3" t="s">
        <v>24</v>
      </c>
      <c r="B27" s="4" t="s">
        <v>77</v>
      </c>
      <c r="C27" s="5" t="s">
        <v>1</v>
      </c>
      <c r="D27" s="6">
        <v>23</v>
      </c>
      <c r="E27" s="6">
        <f t="shared" si="1"/>
        <v>217.595994</v>
      </c>
      <c r="F27" s="6">
        <v>98.7</v>
      </c>
      <c r="G27" s="6" t="s">
        <v>2</v>
      </c>
      <c r="H27" s="6">
        <v>23</v>
      </c>
      <c r="I27" s="6">
        <f t="shared" si="2"/>
        <v>220.462</v>
      </c>
      <c r="J27" s="6">
        <v>100</v>
      </c>
      <c r="K27" s="5">
        <v>410</v>
      </c>
      <c r="L27" s="15">
        <v>-432.5</v>
      </c>
      <c r="M27" s="5">
        <v>0</v>
      </c>
      <c r="N27" s="5"/>
      <c r="O27" s="16">
        <f t="shared" si="13"/>
        <v>903.8942</v>
      </c>
      <c r="P27" s="40">
        <f t="shared" si="14"/>
        <v>410</v>
      </c>
      <c r="Q27" s="7">
        <v>227.5</v>
      </c>
      <c r="R27" s="7">
        <v>237.5</v>
      </c>
      <c r="S27" s="7">
        <v>0</v>
      </c>
      <c r="T27" s="7"/>
      <c r="U27" s="16">
        <f t="shared" si="3"/>
        <v>523.5972499999999</v>
      </c>
      <c r="V27" s="40">
        <f t="shared" si="11"/>
        <v>237.5</v>
      </c>
      <c r="W27" s="3">
        <f t="shared" si="4"/>
        <v>647.5</v>
      </c>
      <c r="X27" s="3">
        <v>290</v>
      </c>
      <c r="Y27" s="3">
        <v>322.5</v>
      </c>
      <c r="Z27" s="3">
        <v>335</v>
      </c>
      <c r="AA27" s="3"/>
      <c r="AB27" s="16">
        <f t="shared" si="12"/>
        <v>738.5477</v>
      </c>
      <c r="AC27" s="40">
        <f t="shared" si="5"/>
        <v>335</v>
      </c>
      <c r="AD27" s="16">
        <f t="shared" si="15"/>
        <v>2166.0391499999996</v>
      </c>
      <c r="AE27" s="40">
        <f t="shared" si="6"/>
        <v>982.5</v>
      </c>
      <c r="AF27" s="5">
        <v>0.6118</v>
      </c>
      <c r="AG27" s="5">
        <v>0.57985</v>
      </c>
      <c r="AH27" s="5">
        <f t="shared" si="7"/>
        <v>145.3025</v>
      </c>
      <c r="AI27" s="5">
        <f t="shared" si="8"/>
        <v>137.714375</v>
      </c>
      <c r="AJ27" s="3">
        <f t="shared" si="16"/>
        <v>1325.18275197</v>
      </c>
      <c r="AK27" s="14">
        <f t="shared" si="9"/>
        <v>601.0935000000001</v>
      </c>
      <c r="AL27" s="17">
        <f t="shared" si="10"/>
        <v>569.702625</v>
      </c>
      <c r="AM27" s="5">
        <v>1</v>
      </c>
      <c r="AN27" s="16">
        <f t="shared" si="17"/>
        <v>1255.9778011275</v>
      </c>
      <c r="AO27" s="14">
        <f t="shared" si="0"/>
        <v>569.702625</v>
      </c>
      <c r="AP27" s="10">
        <v>0.934</v>
      </c>
      <c r="AQ27" s="10">
        <v>1</v>
      </c>
      <c r="AR27" s="11"/>
      <c r="AS27" s="12">
        <v>1</v>
      </c>
    </row>
    <row r="28" spans="1:45" ht="24" customHeight="1">
      <c r="A28" s="3" t="s">
        <v>28</v>
      </c>
      <c r="B28" s="4" t="s">
        <v>77</v>
      </c>
      <c r="C28" s="5" t="s">
        <v>1</v>
      </c>
      <c r="D28" s="6">
        <v>23</v>
      </c>
      <c r="E28" s="6">
        <f t="shared" si="1"/>
        <v>218.91876599999998</v>
      </c>
      <c r="F28" s="6">
        <v>99.3</v>
      </c>
      <c r="G28" s="6" t="s">
        <v>2</v>
      </c>
      <c r="H28" s="6">
        <v>23</v>
      </c>
      <c r="I28" s="6">
        <f t="shared" si="2"/>
        <v>220.462</v>
      </c>
      <c r="J28" s="6">
        <v>100</v>
      </c>
      <c r="K28" s="5">
        <v>200</v>
      </c>
      <c r="L28" s="5">
        <v>205</v>
      </c>
      <c r="M28" s="5">
        <v>210</v>
      </c>
      <c r="N28" s="5"/>
      <c r="O28" s="16">
        <f t="shared" si="13"/>
        <v>462.9702</v>
      </c>
      <c r="P28" s="9">
        <f t="shared" si="14"/>
        <v>210</v>
      </c>
      <c r="Q28" s="7">
        <v>125</v>
      </c>
      <c r="R28" s="7">
        <v>135</v>
      </c>
      <c r="S28" s="7">
        <v>140</v>
      </c>
      <c r="T28" s="7"/>
      <c r="U28" s="16">
        <f t="shared" si="3"/>
        <v>308.6468</v>
      </c>
      <c r="V28" s="41">
        <f t="shared" si="11"/>
        <v>140</v>
      </c>
      <c r="W28" s="3">
        <f t="shared" si="4"/>
        <v>350</v>
      </c>
      <c r="X28" s="3">
        <v>240</v>
      </c>
      <c r="Y28" s="3">
        <v>255</v>
      </c>
      <c r="Z28" s="3">
        <v>270</v>
      </c>
      <c r="AA28" s="3"/>
      <c r="AB28" s="16">
        <f t="shared" si="12"/>
        <v>595.2474</v>
      </c>
      <c r="AC28" s="41">
        <f t="shared" si="5"/>
        <v>270</v>
      </c>
      <c r="AD28" s="16">
        <f t="shared" si="15"/>
        <v>1366.8644</v>
      </c>
      <c r="AE28" s="9">
        <f t="shared" si="6"/>
        <v>620</v>
      </c>
      <c r="AF28" s="5">
        <v>0.6103</v>
      </c>
      <c r="AG28" s="5">
        <v>0.57985</v>
      </c>
      <c r="AH28" s="5">
        <f t="shared" si="7"/>
        <v>85.442</v>
      </c>
      <c r="AI28" s="5">
        <f t="shared" si="8"/>
        <v>81.179</v>
      </c>
      <c r="AJ28" s="3">
        <f t="shared" si="16"/>
        <v>834.1973433199998</v>
      </c>
      <c r="AK28" s="14">
        <f t="shared" si="9"/>
        <v>378.38599999999997</v>
      </c>
      <c r="AL28" s="17">
        <f t="shared" si="10"/>
        <v>359.507</v>
      </c>
      <c r="AM28" s="5">
        <v>1</v>
      </c>
      <c r="AN28" s="16">
        <f t="shared" si="17"/>
        <v>792.5763223399999</v>
      </c>
      <c r="AO28" s="14">
        <f t="shared" si="0"/>
        <v>359.507</v>
      </c>
      <c r="AP28" s="10">
        <v>0.844</v>
      </c>
      <c r="AQ28" s="10">
        <v>1</v>
      </c>
      <c r="AR28" s="11"/>
      <c r="AS28" s="12">
        <v>2</v>
      </c>
    </row>
    <row r="29" spans="1:45" ht="24" customHeight="1">
      <c r="A29" s="3" t="s">
        <v>29</v>
      </c>
      <c r="B29" s="4" t="s">
        <v>77</v>
      </c>
      <c r="C29" s="5"/>
      <c r="D29" s="6">
        <v>23</v>
      </c>
      <c r="E29" s="6">
        <f t="shared" si="1"/>
        <v>213.627678</v>
      </c>
      <c r="F29" s="6">
        <v>96.9</v>
      </c>
      <c r="G29" s="6" t="s">
        <v>2</v>
      </c>
      <c r="H29" s="6">
        <v>23</v>
      </c>
      <c r="I29" s="6">
        <f t="shared" si="2"/>
        <v>220.462</v>
      </c>
      <c r="J29" s="6">
        <v>100</v>
      </c>
      <c r="K29" s="5">
        <v>152.5</v>
      </c>
      <c r="L29" s="5">
        <v>160</v>
      </c>
      <c r="M29" s="5">
        <v>165</v>
      </c>
      <c r="N29" s="5">
        <v>172.5</v>
      </c>
      <c r="O29" s="16">
        <f t="shared" si="13"/>
        <v>363.7623</v>
      </c>
      <c r="P29" s="41">
        <f t="shared" si="14"/>
        <v>165</v>
      </c>
      <c r="Q29" s="7">
        <v>107.5</v>
      </c>
      <c r="R29" s="7">
        <v>112.5</v>
      </c>
      <c r="S29" s="7">
        <v>120</v>
      </c>
      <c r="T29" s="7"/>
      <c r="U29" s="16">
        <f t="shared" si="3"/>
        <v>264.5544</v>
      </c>
      <c r="V29" s="9">
        <f t="shared" si="11"/>
        <v>120</v>
      </c>
      <c r="W29" s="3">
        <f t="shared" si="4"/>
        <v>285</v>
      </c>
      <c r="X29" s="3">
        <v>212.5</v>
      </c>
      <c r="Y29" s="3">
        <v>222.5</v>
      </c>
      <c r="Z29" s="3">
        <v>235</v>
      </c>
      <c r="AA29" s="3">
        <v>245</v>
      </c>
      <c r="AB29" s="16">
        <f t="shared" si="12"/>
        <v>518.0857</v>
      </c>
      <c r="AC29" s="9">
        <f t="shared" si="5"/>
        <v>235</v>
      </c>
      <c r="AD29" s="16">
        <f t="shared" si="15"/>
        <v>1146.4024</v>
      </c>
      <c r="AE29" s="41">
        <f t="shared" si="6"/>
        <v>520</v>
      </c>
      <c r="AF29" s="5">
        <v>0.6166</v>
      </c>
      <c r="AG29" s="5">
        <v>0.58695</v>
      </c>
      <c r="AH29" s="5">
        <f t="shared" si="7"/>
        <v>73.992</v>
      </c>
      <c r="AI29" s="5">
        <f t="shared" si="8"/>
        <v>70.434</v>
      </c>
      <c r="AJ29" s="3">
        <f t="shared" si="16"/>
        <v>706.87171984</v>
      </c>
      <c r="AK29" s="14">
        <f t="shared" si="9"/>
        <v>320.632</v>
      </c>
      <c r="AL29" s="17">
        <f t="shared" si="10"/>
        <v>305.214</v>
      </c>
      <c r="AM29" s="5">
        <v>1</v>
      </c>
      <c r="AN29" s="16">
        <f t="shared" si="17"/>
        <v>672.8808886799999</v>
      </c>
      <c r="AO29" s="14">
        <f t="shared" si="0"/>
        <v>305.214</v>
      </c>
      <c r="AP29" s="10">
        <v>0.927</v>
      </c>
      <c r="AQ29" s="10">
        <v>1</v>
      </c>
      <c r="AR29" s="11"/>
      <c r="AS29" s="12">
        <v>3</v>
      </c>
    </row>
    <row r="30" spans="1:45" ht="24" customHeight="1">
      <c r="A30" s="3" t="s">
        <v>25</v>
      </c>
      <c r="B30" s="4" t="s">
        <v>77</v>
      </c>
      <c r="C30" s="5" t="s">
        <v>1</v>
      </c>
      <c r="D30" s="6">
        <v>28</v>
      </c>
      <c r="E30" s="6">
        <f t="shared" si="1"/>
        <v>210.54120999999998</v>
      </c>
      <c r="F30" s="6">
        <v>95.5</v>
      </c>
      <c r="G30" s="6" t="s">
        <v>2</v>
      </c>
      <c r="H30" s="6">
        <v>33</v>
      </c>
      <c r="I30" s="6">
        <f t="shared" si="2"/>
        <v>220.462</v>
      </c>
      <c r="J30" s="6">
        <v>100</v>
      </c>
      <c r="K30" s="5">
        <v>340</v>
      </c>
      <c r="L30" s="15">
        <v>-362.5</v>
      </c>
      <c r="M30" s="5">
        <v>362.5</v>
      </c>
      <c r="N30" s="5"/>
      <c r="O30" s="16">
        <f t="shared" si="13"/>
        <v>799.1747499999999</v>
      </c>
      <c r="P30" s="38">
        <f t="shared" si="14"/>
        <v>362.5</v>
      </c>
      <c r="Q30" s="7">
        <v>215</v>
      </c>
      <c r="R30" s="7">
        <v>230</v>
      </c>
      <c r="S30" s="7">
        <v>245</v>
      </c>
      <c r="T30" s="7"/>
      <c r="U30" s="16">
        <f t="shared" si="3"/>
        <v>540.1319</v>
      </c>
      <c r="V30" s="9">
        <f t="shared" si="11"/>
        <v>245</v>
      </c>
      <c r="W30" s="3">
        <f t="shared" si="4"/>
        <v>607.5</v>
      </c>
      <c r="X30" s="18">
        <v>-250</v>
      </c>
      <c r="Y30" s="3">
        <v>250</v>
      </c>
      <c r="Z30" s="18">
        <v>-275</v>
      </c>
      <c r="AA30" s="3"/>
      <c r="AB30" s="16">
        <f t="shared" si="12"/>
        <v>551.155</v>
      </c>
      <c r="AC30" s="9">
        <f t="shared" si="5"/>
        <v>250</v>
      </c>
      <c r="AD30" s="16">
        <f t="shared" si="15"/>
        <v>1890.4616499999997</v>
      </c>
      <c r="AE30" s="9">
        <f t="shared" si="6"/>
        <v>857.5</v>
      </c>
      <c r="AF30" s="5">
        <v>0.6206</v>
      </c>
      <c r="AG30" s="5">
        <v>0.58695</v>
      </c>
      <c r="AH30" s="5">
        <f t="shared" si="7"/>
        <v>152.047</v>
      </c>
      <c r="AI30" s="5">
        <f t="shared" si="8"/>
        <v>143.80275</v>
      </c>
      <c r="AJ30" s="3">
        <f t="shared" si="16"/>
        <v>1173.22049999</v>
      </c>
      <c r="AK30" s="14">
        <f t="shared" si="9"/>
        <v>532.1645000000001</v>
      </c>
      <c r="AL30" s="17">
        <f t="shared" si="10"/>
        <v>503.309625</v>
      </c>
      <c r="AM30" s="5">
        <v>1</v>
      </c>
      <c r="AN30" s="16">
        <f t="shared" si="17"/>
        <v>1109.6064654675</v>
      </c>
      <c r="AO30" s="14">
        <f t="shared" si="0"/>
        <v>503.309625</v>
      </c>
      <c r="AP30" s="10">
        <v>0.935</v>
      </c>
      <c r="AQ30" s="10">
        <v>1</v>
      </c>
      <c r="AR30" s="11"/>
      <c r="AS30" s="12">
        <v>1</v>
      </c>
    </row>
    <row r="31" spans="1:45" ht="24" customHeight="1">
      <c r="A31" s="3" t="s">
        <v>26</v>
      </c>
      <c r="B31" s="4" t="s">
        <v>77</v>
      </c>
      <c r="C31" s="5"/>
      <c r="D31" s="6">
        <v>24</v>
      </c>
      <c r="E31" s="6">
        <f t="shared" si="1"/>
        <v>213.84813999999997</v>
      </c>
      <c r="F31" s="6">
        <v>97</v>
      </c>
      <c r="G31" s="6" t="s">
        <v>2</v>
      </c>
      <c r="H31" s="6">
        <v>33</v>
      </c>
      <c r="I31" s="6">
        <f t="shared" si="2"/>
        <v>220.462</v>
      </c>
      <c r="J31" s="6">
        <v>100</v>
      </c>
      <c r="K31" s="15">
        <v>-310</v>
      </c>
      <c r="L31" s="5">
        <v>310</v>
      </c>
      <c r="M31" s="5">
        <v>332.5</v>
      </c>
      <c r="N31" s="5"/>
      <c r="O31" s="16">
        <f t="shared" si="13"/>
        <v>733.0361499999999</v>
      </c>
      <c r="P31" s="9">
        <f t="shared" si="14"/>
        <v>332.5</v>
      </c>
      <c r="Q31" s="7">
        <v>252.5</v>
      </c>
      <c r="R31" s="8">
        <v>-260</v>
      </c>
      <c r="S31" s="8">
        <v>-267.5</v>
      </c>
      <c r="T31" s="7"/>
      <c r="U31" s="16">
        <f t="shared" si="3"/>
        <v>556.6665499999999</v>
      </c>
      <c r="V31" s="40">
        <f t="shared" si="11"/>
        <v>252.5</v>
      </c>
      <c r="W31" s="3">
        <f t="shared" si="4"/>
        <v>585</v>
      </c>
      <c r="X31" s="3">
        <v>262.5</v>
      </c>
      <c r="Y31" s="18">
        <v>-277.5</v>
      </c>
      <c r="Z31" s="18">
        <v>-277.5</v>
      </c>
      <c r="AA31" s="3"/>
      <c r="AB31" s="16">
        <f t="shared" si="12"/>
        <v>578.7127499999999</v>
      </c>
      <c r="AC31" s="9">
        <f t="shared" si="5"/>
        <v>262.5</v>
      </c>
      <c r="AD31" s="16">
        <f t="shared" si="15"/>
        <v>1868.4154499999997</v>
      </c>
      <c r="AE31" s="9">
        <f t="shared" si="6"/>
        <v>847.5</v>
      </c>
      <c r="AF31" s="5">
        <v>0.6163</v>
      </c>
      <c r="AG31" s="5">
        <v>0.58695</v>
      </c>
      <c r="AH31" s="5">
        <f t="shared" si="7"/>
        <v>155.61575</v>
      </c>
      <c r="AI31" s="5">
        <f t="shared" si="8"/>
        <v>148.204875</v>
      </c>
      <c r="AJ31" s="3">
        <f t="shared" si="16"/>
        <v>1151.5044418349999</v>
      </c>
      <c r="AK31" s="14">
        <f t="shared" si="9"/>
        <v>522.31425</v>
      </c>
      <c r="AL31" s="17">
        <f t="shared" si="10"/>
        <v>497.44012499999997</v>
      </c>
      <c r="AM31" s="5">
        <v>1</v>
      </c>
      <c r="AN31" s="16">
        <f t="shared" si="17"/>
        <v>1096.6664483774998</v>
      </c>
      <c r="AO31" s="14">
        <f t="shared" si="0"/>
        <v>497.44012499999997</v>
      </c>
      <c r="AP31" s="10">
        <v>0.917</v>
      </c>
      <c r="AQ31" s="10">
        <v>1</v>
      </c>
      <c r="AR31" s="11"/>
      <c r="AS31" s="12">
        <v>2</v>
      </c>
    </row>
    <row r="32" spans="1:45" ht="24" customHeight="1">
      <c r="A32" s="3" t="s">
        <v>27</v>
      </c>
      <c r="B32" s="4" t="s">
        <v>77</v>
      </c>
      <c r="C32" s="5" t="s">
        <v>1</v>
      </c>
      <c r="D32" s="6">
        <v>26</v>
      </c>
      <c r="E32" s="6">
        <f t="shared" si="1"/>
        <v>209.65936199999996</v>
      </c>
      <c r="F32" s="6">
        <v>95.1</v>
      </c>
      <c r="G32" s="6" t="s">
        <v>2</v>
      </c>
      <c r="H32" s="6">
        <v>33</v>
      </c>
      <c r="I32" s="6">
        <f t="shared" si="2"/>
        <v>220.462</v>
      </c>
      <c r="J32" s="6">
        <v>100</v>
      </c>
      <c r="K32" s="5">
        <v>250</v>
      </c>
      <c r="L32" s="5">
        <v>272.5</v>
      </c>
      <c r="M32" s="5">
        <v>290</v>
      </c>
      <c r="N32" s="5"/>
      <c r="O32" s="16">
        <f t="shared" si="13"/>
        <v>639.3398</v>
      </c>
      <c r="P32" s="9">
        <f t="shared" si="14"/>
        <v>290</v>
      </c>
      <c r="Q32" s="7">
        <v>125</v>
      </c>
      <c r="R32" s="7">
        <v>137.5</v>
      </c>
      <c r="S32" s="7">
        <v>150</v>
      </c>
      <c r="T32" s="7"/>
      <c r="U32" s="16">
        <f t="shared" si="3"/>
        <v>330.693</v>
      </c>
      <c r="V32" s="9">
        <f t="shared" si="11"/>
        <v>150</v>
      </c>
      <c r="W32" s="3">
        <f t="shared" si="4"/>
        <v>440</v>
      </c>
      <c r="X32" s="3">
        <v>215</v>
      </c>
      <c r="Y32" s="3">
        <v>230</v>
      </c>
      <c r="Z32" s="3">
        <v>242.5</v>
      </c>
      <c r="AA32" s="3"/>
      <c r="AB32" s="16">
        <f t="shared" si="12"/>
        <v>534.6203499999999</v>
      </c>
      <c r="AC32" s="9">
        <f t="shared" si="5"/>
        <v>242.5</v>
      </c>
      <c r="AD32" s="16">
        <f t="shared" si="15"/>
        <v>1504.6531499999999</v>
      </c>
      <c r="AE32" s="9">
        <f t="shared" si="6"/>
        <v>682.5</v>
      </c>
      <c r="AF32" s="5">
        <v>0.6217</v>
      </c>
      <c r="AG32" s="5">
        <v>0.58695</v>
      </c>
      <c r="AH32" s="5">
        <f t="shared" si="7"/>
        <v>93.25500000000001</v>
      </c>
      <c r="AI32" s="5">
        <f t="shared" si="8"/>
        <v>88.04249999999999</v>
      </c>
      <c r="AJ32" s="3">
        <f t="shared" si="16"/>
        <v>935.4428633549999</v>
      </c>
      <c r="AK32" s="14">
        <f t="shared" si="9"/>
        <v>424.31025</v>
      </c>
      <c r="AL32" s="17">
        <f t="shared" si="10"/>
        <v>400.593375</v>
      </c>
      <c r="AM32" s="5">
        <v>1</v>
      </c>
      <c r="AN32" s="16">
        <f t="shared" si="17"/>
        <v>883.1561663924999</v>
      </c>
      <c r="AO32" s="14">
        <f t="shared" si="0"/>
        <v>400.593375</v>
      </c>
      <c r="AP32" s="10">
        <v>0.927</v>
      </c>
      <c r="AQ32" s="10">
        <v>1</v>
      </c>
      <c r="AR32" s="11"/>
      <c r="AS32" s="12">
        <v>3</v>
      </c>
    </row>
    <row r="33" spans="1:45" ht="24" customHeight="1">
      <c r="A33" s="3" t="s">
        <v>32</v>
      </c>
      <c r="B33" s="4" t="s">
        <v>77</v>
      </c>
      <c r="C33" s="5" t="s">
        <v>1</v>
      </c>
      <c r="D33" s="6">
        <v>27</v>
      </c>
      <c r="E33" s="6">
        <f t="shared" si="1"/>
        <v>205.47058399999997</v>
      </c>
      <c r="F33" s="6">
        <v>93.2</v>
      </c>
      <c r="G33" s="6" t="s">
        <v>2</v>
      </c>
      <c r="H33" s="6">
        <v>33</v>
      </c>
      <c r="I33" s="6">
        <f t="shared" si="2"/>
        <v>220.462</v>
      </c>
      <c r="J33" s="6">
        <v>100</v>
      </c>
      <c r="K33" s="5">
        <v>167.5</v>
      </c>
      <c r="L33" s="5">
        <v>185</v>
      </c>
      <c r="M33" s="5">
        <v>195</v>
      </c>
      <c r="N33" s="5"/>
      <c r="O33" s="16">
        <f t="shared" si="13"/>
        <v>429.9009</v>
      </c>
      <c r="P33" s="9">
        <f t="shared" si="14"/>
        <v>195</v>
      </c>
      <c r="Q33" s="7">
        <v>125</v>
      </c>
      <c r="R33" s="7">
        <v>132.5</v>
      </c>
      <c r="S33" s="7">
        <v>137.5</v>
      </c>
      <c r="T33" s="7"/>
      <c r="U33" s="16">
        <f t="shared" si="3"/>
        <v>303.13525</v>
      </c>
      <c r="V33" s="9">
        <f t="shared" si="11"/>
        <v>137.5</v>
      </c>
      <c r="W33" s="3">
        <f t="shared" si="4"/>
        <v>332.5</v>
      </c>
      <c r="X33" s="3">
        <v>167.5</v>
      </c>
      <c r="Y33" s="3">
        <v>185</v>
      </c>
      <c r="Z33" s="3">
        <v>197.5</v>
      </c>
      <c r="AA33" s="3"/>
      <c r="AB33" s="16">
        <f t="shared" si="12"/>
        <v>435.41245</v>
      </c>
      <c r="AC33" s="9">
        <f t="shared" si="5"/>
        <v>197.5</v>
      </c>
      <c r="AD33" s="16">
        <f t="shared" si="15"/>
        <v>1168.4486</v>
      </c>
      <c r="AE33" s="9">
        <f t="shared" si="6"/>
        <v>530</v>
      </c>
      <c r="AF33" s="5">
        <v>0.6276</v>
      </c>
      <c r="AG33" s="5">
        <v>0.60065</v>
      </c>
      <c r="AH33" s="5">
        <f t="shared" si="7"/>
        <v>86.295</v>
      </c>
      <c r="AI33" s="5">
        <f t="shared" si="8"/>
        <v>82.589375</v>
      </c>
      <c r="AJ33" s="3">
        <f t="shared" si="16"/>
        <v>733.31834136</v>
      </c>
      <c r="AK33" s="14">
        <f t="shared" si="9"/>
        <v>332.62800000000004</v>
      </c>
      <c r="AL33" s="17">
        <f t="shared" si="10"/>
        <v>318.3445</v>
      </c>
      <c r="AM33" s="5">
        <v>1</v>
      </c>
      <c r="AN33" s="16">
        <f t="shared" si="17"/>
        <v>701.8286515899999</v>
      </c>
      <c r="AO33" s="14">
        <f t="shared" si="0"/>
        <v>318.3445</v>
      </c>
      <c r="AP33" s="10">
        <v>0.861</v>
      </c>
      <c r="AQ33" s="10">
        <v>1</v>
      </c>
      <c r="AR33" s="11"/>
      <c r="AS33" s="12">
        <v>4</v>
      </c>
    </row>
    <row r="34" spans="1:45" ht="24" customHeight="1">
      <c r="A34" s="3" t="s">
        <v>33</v>
      </c>
      <c r="B34" s="4" t="s">
        <v>77</v>
      </c>
      <c r="C34" s="5" t="s">
        <v>1</v>
      </c>
      <c r="D34" s="6">
        <v>28</v>
      </c>
      <c r="E34" s="6">
        <f t="shared" si="1"/>
        <v>232.14648599999998</v>
      </c>
      <c r="F34" s="6">
        <v>105.3</v>
      </c>
      <c r="G34" s="6" t="s">
        <v>2</v>
      </c>
      <c r="H34" s="6">
        <v>33</v>
      </c>
      <c r="I34" s="6">
        <f t="shared" si="2"/>
        <v>242.5082</v>
      </c>
      <c r="J34" s="6">
        <v>110</v>
      </c>
      <c r="K34" s="5">
        <v>387.5</v>
      </c>
      <c r="L34" s="5">
        <v>422.5</v>
      </c>
      <c r="M34" s="15">
        <v>-455</v>
      </c>
      <c r="N34" s="5"/>
      <c r="O34" s="16">
        <f t="shared" si="13"/>
        <v>931.4519499999999</v>
      </c>
      <c r="P34" s="9">
        <f t="shared" si="14"/>
        <v>422.5</v>
      </c>
      <c r="Q34" s="7">
        <v>242.5</v>
      </c>
      <c r="R34" s="7">
        <v>262.5</v>
      </c>
      <c r="S34" s="7">
        <v>277.5</v>
      </c>
      <c r="T34" s="7"/>
      <c r="U34" s="16">
        <f t="shared" si="3"/>
        <v>611.7820499999999</v>
      </c>
      <c r="V34" s="40">
        <f t="shared" si="11"/>
        <v>277.5</v>
      </c>
      <c r="W34" s="3">
        <f t="shared" si="4"/>
        <v>700</v>
      </c>
      <c r="X34" s="3">
        <v>287.5</v>
      </c>
      <c r="Y34" s="18">
        <v>-307.5</v>
      </c>
      <c r="Z34" s="18">
        <v>-307.5</v>
      </c>
      <c r="AA34" s="3"/>
      <c r="AB34" s="16">
        <f t="shared" si="12"/>
        <v>633.8282499999999</v>
      </c>
      <c r="AC34" s="9">
        <f t="shared" si="5"/>
        <v>287.5</v>
      </c>
      <c r="AD34" s="16">
        <f t="shared" si="15"/>
        <v>2177.06225</v>
      </c>
      <c r="AE34" s="40">
        <f t="shared" si="6"/>
        <v>987.5</v>
      </c>
      <c r="AF34" s="5">
        <v>0.597</v>
      </c>
      <c r="AG34" s="5">
        <v>0.56845</v>
      </c>
      <c r="AH34" s="5">
        <f t="shared" si="7"/>
        <v>165.6675</v>
      </c>
      <c r="AI34" s="5">
        <f t="shared" si="8"/>
        <v>157.744875</v>
      </c>
      <c r="AJ34" s="3">
        <f t="shared" si="16"/>
        <v>1299.70616325</v>
      </c>
      <c r="AK34" s="14">
        <f t="shared" si="9"/>
        <v>589.5375</v>
      </c>
      <c r="AL34" s="17">
        <f t="shared" si="10"/>
        <v>561.344375</v>
      </c>
      <c r="AM34" s="5">
        <v>1</v>
      </c>
      <c r="AN34" s="16">
        <f t="shared" si="17"/>
        <v>1237.5510360125</v>
      </c>
      <c r="AO34" s="14">
        <f t="shared" si="0"/>
        <v>561.344375</v>
      </c>
      <c r="AP34" s="10">
        <v>0.848</v>
      </c>
      <c r="AQ34" s="10">
        <v>1</v>
      </c>
      <c r="AR34" s="11"/>
      <c r="AS34" s="12">
        <v>1</v>
      </c>
    </row>
    <row r="35" spans="1:45" ht="24" customHeight="1">
      <c r="A35" s="3" t="s">
        <v>34</v>
      </c>
      <c r="B35" s="4" t="s">
        <v>77</v>
      </c>
      <c r="C35" s="5"/>
      <c r="D35" s="6">
        <v>26</v>
      </c>
      <c r="E35" s="6">
        <f t="shared" si="1"/>
        <v>226.41447399999998</v>
      </c>
      <c r="F35" s="6">
        <v>102.7</v>
      </c>
      <c r="G35" s="6" t="s">
        <v>2</v>
      </c>
      <c r="H35" s="6">
        <v>33</v>
      </c>
      <c r="I35" s="6">
        <f t="shared" si="2"/>
        <v>242.5082</v>
      </c>
      <c r="J35" s="6">
        <v>110</v>
      </c>
      <c r="K35" s="5">
        <v>237.5</v>
      </c>
      <c r="L35" s="5">
        <v>260</v>
      </c>
      <c r="M35" s="5">
        <v>272.5</v>
      </c>
      <c r="N35" s="5"/>
      <c r="O35" s="16">
        <f t="shared" si="13"/>
        <v>600.7589499999999</v>
      </c>
      <c r="P35" s="9">
        <f t="shared" si="14"/>
        <v>272.5</v>
      </c>
      <c r="Q35" s="7">
        <v>205</v>
      </c>
      <c r="R35" s="8">
        <v>-227.5</v>
      </c>
      <c r="S35" s="8">
        <v>-227.5</v>
      </c>
      <c r="T35" s="7"/>
      <c r="U35" s="16">
        <f t="shared" si="3"/>
        <v>451.9471</v>
      </c>
      <c r="V35" s="9">
        <f t="shared" si="11"/>
        <v>205</v>
      </c>
      <c r="W35" s="3">
        <f t="shared" si="4"/>
        <v>477.5</v>
      </c>
      <c r="X35" s="3">
        <v>182.5</v>
      </c>
      <c r="Y35" s="18">
        <v>-227.5</v>
      </c>
      <c r="Z35" s="18">
        <v>-227.5</v>
      </c>
      <c r="AA35" s="3"/>
      <c r="AB35" s="16">
        <f t="shared" si="12"/>
        <v>402.34315</v>
      </c>
      <c r="AC35" s="9">
        <f t="shared" si="5"/>
        <v>182.5</v>
      </c>
      <c r="AD35" s="16">
        <f t="shared" si="15"/>
        <v>1455.0492</v>
      </c>
      <c r="AE35" s="9">
        <f t="shared" si="6"/>
        <v>660</v>
      </c>
      <c r="AF35" s="5">
        <v>0.6024</v>
      </c>
      <c r="AG35" s="5">
        <v>0.5738</v>
      </c>
      <c r="AH35" s="5">
        <f t="shared" si="7"/>
        <v>123.492</v>
      </c>
      <c r="AI35" s="5">
        <f t="shared" si="8"/>
        <v>117.62899999999999</v>
      </c>
      <c r="AJ35" s="3">
        <f t="shared" si="16"/>
        <v>876.5216380799999</v>
      </c>
      <c r="AK35" s="14">
        <f t="shared" si="9"/>
        <v>397.584</v>
      </c>
      <c r="AL35" s="17">
        <f t="shared" si="10"/>
        <v>378.70799999999997</v>
      </c>
      <c r="AM35" s="5">
        <v>1</v>
      </c>
      <c r="AN35" s="16">
        <f t="shared" si="17"/>
        <v>834.9072309599999</v>
      </c>
      <c r="AO35" s="14">
        <f t="shared" si="0"/>
        <v>378.70799999999997</v>
      </c>
      <c r="AP35" s="10">
        <v>0.947</v>
      </c>
      <c r="AQ35" s="10">
        <v>1</v>
      </c>
      <c r="AR35" s="11"/>
      <c r="AS35" s="12">
        <v>2</v>
      </c>
    </row>
    <row r="36" spans="1:45" ht="24" customHeight="1">
      <c r="A36" s="3" t="s">
        <v>30</v>
      </c>
      <c r="B36" s="4" t="s">
        <v>77</v>
      </c>
      <c r="C36" s="5"/>
      <c r="D36" s="6">
        <v>23</v>
      </c>
      <c r="E36" s="6">
        <f t="shared" si="1"/>
        <v>270.06595</v>
      </c>
      <c r="F36" s="6">
        <v>122.5</v>
      </c>
      <c r="G36" s="6" t="s">
        <v>2</v>
      </c>
      <c r="H36" s="6">
        <v>23</v>
      </c>
      <c r="I36" s="6">
        <f t="shared" si="2"/>
        <v>275.5775</v>
      </c>
      <c r="J36" s="6">
        <v>125</v>
      </c>
      <c r="K36" s="5">
        <v>227.5</v>
      </c>
      <c r="L36" s="5">
        <v>255</v>
      </c>
      <c r="M36" s="5">
        <v>267.5</v>
      </c>
      <c r="N36" s="5"/>
      <c r="O36" s="16">
        <f t="shared" si="13"/>
        <v>589.7358499999999</v>
      </c>
      <c r="P36" s="9">
        <f t="shared" si="14"/>
        <v>267.5</v>
      </c>
      <c r="Q36" s="7">
        <v>142.5</v>
      </c>
      <c r="R36" s="7">
        <v>157.5</v>
      </c>
      <c r="S36" s="8">
        <v>-165</v>
      </c>
      <c r="T36" s="7"/>
      <c r="U36" s="16">
        <f t="shared" si="3"/>
        <v>347.22765</v>
      </c>
      <c r="V36" s="9">
        <f t="shared" si="11"/>
        <v>157.5</v>
      </c>
      <c r="W36" s="3">
        <f t="shared" si="4"/>
        <v>425</v>
      </c>
      <c r="X36" s="3">
        <v>227.5</v>
      </c>
      <c r="Y36" s="3">
        <v>265</v>
      </c>
      <c r="Z36" s="18">
        <v>-282.5</v>
      </c>
      <c r="AA36" s="3"/>
      <c r="AB36" s="16">
        <f t="shared" si="12"/>
        <v>584.2243</v>
      </c>
      <c r="AC36" s="9">
        <f t="shared" si="5"/>
        <v>265</v>
      </c>
      <c r="AD36" s="16">
        <f t="shared" si="15"/>
        <v>1521.1878</v>
      </c>
      <c r="AE36" s="9">
        <f t="shared" si="6"/>
        <v>690</v>
      </c>
      <c r="AF36" s="5">
        <v>0.5723</v>
      </c>
      <c r="AG36" s="5">
        <v>0.5483</v>
      </c>
      <c r="AH36" s="5">
        <f t="shared" si="7"/>
        <v>90.13725000000001</v>
      </c>
      <c r="AI36" s="5">
        <f t="shared" si="8"/>
        <v>86.35725000000001</v>
      </c>
      <c r="AJ36" s="3">
        <f t="shared" si="16"/>
        <v>870.57577794</v>
      </c>
      <c r="AK36" s="14">
        <f t="shared" si="9"/>
        <v>394.887</v>
      </c>
      <c r="AL36" s="17">
        <f t="shared" si="10"/>
        <v>378.327</v>
      </c>
      <c r="AM36" s="5">
        <v>1</v>
      </c>
      <c r="AN36" s="16">
        <f t="shared" si="17"/>
        <v>834.0672707399999</v>
      </c>
      <c r="AO36" s="14">
        <f t="shared" si="0"/>
        <v>378.327</v>
      </c>
      <c r="AP36" s="10">
        <v>0.897</v>
      </c>
      <c r="AQ36" s="10">
        <v>1</v>
      </c>
      <c r="AR36" s="11"/>
      <c r="AS36" s="12">
        <v>1</v>
      </c>
    </row>
    <row r="37" spans="1:45" ht="24" customHeight="1">
      <c r="A37" s="3" t="s">
        <v>35</v>
      </c>
      <c r="B37" s="4" t="s">
        <v>77</v>
      </c>
      <c r="C37" s="5" t="s">
        <v>1</v>
      </c>
      <c r="D37" s="6">
        <v>26</v>
      </c>
      <c r="E37" s="6">
        <f t="shared" si="1"/>
        <v>272.05010799999997</v>
      </c>
      <c r="F37" s="6">
        <v>123.4</v>
      </c>
      <c r="G37" s="6" t="s">
        <v>2</v>
      </c>
      <c r="H37" s="6">
        <v>33</v>
      </c>
      <c r="I37" s="6">
        <f t="shared" si="2"/>
        <v>275.5775</v>
      </c>
      <c r="J37" s="6">
        <v>125</v>
      </c>
      <c r="K37" s="5">
        <v>215</v>
      </c>
      <c r="L37" s="5">
        <v>237.5</v>
      </c>
      <c r="M37" s="15">
        <v>-250</v>
      </c>
      <c r="N37" s="5"/>
      <c r="O37" s="16">
        <f t="shared" si="13"/>
        <v>523.5972499999999</v>
      </c>
      <c r="P37" s="9">
        <f t="shared" si="14"/>
        <v>237.5</v>
      </c>
      <c r="Q37" s="7">
        <v>152.5</v>
      </c>
      <c r="R37" s="7">
        <v>165</v>
      </c>
      <c r="S37" s="8">
        <v>-172.5</v>
      </c>
      <c r="T37" s="7"/>
      <c r="U37" s="16">
        <f t="shared" si="3"/>
        <v>363.7623</v>
      </c>
      <c r="V37" s="9">
        <f t="shared" si="11"/>
        <v>165</v>
      </c>
      <c r="W37" s="3">
        <f t="shared" si="4"/>
        <v>402.5</v>
      </c>
      <c r="X37" s="3">
        <v>255</v>
      </c>
      <c r="Y37" s="3">
        <v>282.5</v>
      </c>
      <c r="Z37" s="18">
        <v>-295</v>
      </c>
      <c r="AA37" s="3"/>
      <c r="AB37" s="16">
        <f t="shared" si="12"/>
        <v>622.8051499999999</v>
      </c>
      <c r="AC37" s="9">
        <f t="shared" si="5"/>
        <v>282.5</v>
      </c>
      <c r="AD37" s="16">
        <f t="shared" si="15"/>
        <v>1510.1646999999998</v>
      </c>
      <c r="AE37" s="9">
        <f t="shared" si="6"/>
        <v>685</v>
      </c>
      <c r="AF37" s="5">
        <v>0.5714</v>
      </c>
      <c r="AG37" s="5">
        <v>0.544865</v>
      </c>
      <c r="AH37" s="5">
        <f t="shared" si="7"/>
        <v>94.281</v>
      </c>
      <c r="AI37" s="5">
        <f t="shared" si="8"/>
        <v>89.902725</v>
      </c>
      <c r="AJ37" s="3">
        <f t="shared" si="16"/>
        <v>862.9081095799999</v>
      </c>
      <c r="AK37" s="14">
        <f t="shared" si="9"/>
        <v>391.409</v>
      </c>
      <c r="AL37" s="17">
        <f t="shared" si="10"/>
        <v>373.232525</v>
      </c>
      <c r="AM37" s="5">
        <v>1</v>
      </c>
      <c r="AN37" s="16">
        <f t="shared" si="17"/>
        <v>822.8358892655</v>
      </c>
      <c r="AO37" s="14">
        <f t="shared" si="0"/>
        <v>373.232525</v>
      </c>
      <c r="AP37" s="10">
        <v>0.905</v>
      </c>
      <c r="AQ37" s="10">
        <v>1</v>
      </c>
      <c r="AR37" s="11"/>
      <c r="AS37" s="12">
        <v>1</v>
      </c>
    </row>
    <row r="38" spans="1:46" ht="24" customHeight="1">
      <c r="A38" s="9" t="s">
        <v>22</v>
      </c>
      <c r="B38" s="4" t="s">
        <v>77</v>
      </c>
      <c r="C38" s="44"/>
      <c r="D38" s="45">
        <v>39</v>
      </c>
      <c r="E38" s="45">
        <f t="shared" si="1"/>
        <v>294.75769399999996</v>
      </c>
      <c r="F38" s="45">
        <v>133.7</v>
      </c>
      <c r="G38" s="45" t="s">
        <v>2</v>
      </c>
      <c r="H38" s="45">
        <v>39</v>
      </c>
      <c r="I38" s="45">
        <f t="shared" si="2"/>
        <v>308.6468</v>
      </c>
      <c r="J38" s="45">
        <v>140</v>
      </c>
      <c r="K38" s="44">
        <v>455</v>
      </c>
      <c r="L38" s="44">
        <v>500</v>
      </c>
      <c r="M38" s="44">
        <v>525</v>
      </c>
      <c r="N38" s="44"/>
      <c r="O38" s="14">
        <f t="shared" si="13"/>
        <v>1157.4254999999998</v>
      </c>
      <c r="P38" s="40">
        <f t="shared" si="14"/>
        <v>525</v>
      </c>
      <c r="Q38" s="46">
        <v>310</v>
      </c>
      <c r="R38" s="46">
        <v>332.5</v>
      </c>
      <c r="S38" s="47">
        <v>350</v>
      </c>
      <c r="T38" s="46"/>
      <c r="U38" s="14">
        <f t="shared" si="3"/>
        <v>771.617</v>
      </c>
      <c r="V38" s="40">
        <f t="shared" si="11"/>
        <v>350</v>
      </c>
      <c r="W38" s="9">
        <f t="shared" si="4"/>
        <v>875</v>
      </c>
      <c r="X38" s="9">
        <v>305</v>
      </c>
      <c r="Y38" s="9">
        <v>330</v>
      </c>
      <c r="Z38" s="48">
        <v>-350</v>
      </c>
      <c r="AA38" s="9"/>
      <c r="AB38" s="14">
        <f t="shared" si="12"/>
        <v>727.5246</v>
      </c>
      <c r="AC38" s="40">
        <f t="shared" si="5"/>
        <v>330</v>
      </c>
      <c r="AD38" s="14">
        <f t="shared" si="15"/>
        <v>2656.5670999999998</v>
      </c>
      <c r="AE38" s="40">
        <f t="shared" si="6"/>
        <v>1205</v>
      </c>
      <c r="AF38" s="44">
        <v>0.5629</v>
      </c>
      <c r="AG38" s="44">
        <v>0.5365</v>
      </c>
      <c r="AH38" s="44">
        <f t="shared" si="7"/>
        <v>197.015</v>
      </c>
      <c r="AI38" s="44">
        <f t="shared" si="8"/>
        <v>187.775</v>
      </c>
      <c r="AJ38" s="9">
        <f t="shared" si="16"/>
        <v>1495.3816205899998</v>
      </c>
      <c r="AK38" s="14">
        <f t="shared" si="9"/>
        <v>678.2945</v>
      </c>
      <c r="AL38" s="49">
        <f t="shared" si="10"/>
        <v>646.4825</v>
      </c>
      <c r="AM38" s="44">
        <v>1</v>
      </c>
      <c r="AN38" s="14">
        <f t="shared" si="17"/>
        <v>1425.2482491499998</v>
      </c>
      <c r="AO38" s="14">
        <f t="shared" si="0"/>
        <v>646.4825</v>
      </c>
      <c r="AP38" s="10">
        <v>0.86</v>
      </c>
      <c r="AQ38" s="10">
        <v>1</v>
      </c>
      <c r="AR38" s="50"/>
      <c r="AS38" s="51">
        <v>1</v>
      </c>
      <c r="AT38" s="35"/>
    </row>
    <row r="39" spans="1:46" ht="24" customHeight="1">
      <c r="A39" s="3" t="s">
        <v>23</v>
      </c>
      <c r="B39" s="4" t="s">
        <v>77</v>
      </c>
      <c r="C39" s="5" t="s">
        <v>1</v>
      </c>
      <c r="D39" s="6">
        <v>39</v>
      </c>
      <c r="E39" s="6">
        <f t="shared" si="1"/>
        <v>295.86000399999995</v>
      </c>
      <c r="F39" s="6">
        <v>134.2</v>
      </c>
      <c r="G39" s="6" t="s">
        <v>2</v>
      </c>
      <c r="H39" s="6">
        <v>39</v>
      </c>
      <c r="I39" s="6">
        <f t="shared" si="2"/>
        <v>308.6468</v>
      </c>
      <c r="J39" s="6">
        <v>140</v>
      </c>
      <c r="K39" s="5">
        <v>200</v>
      </c>
      <c r="L39" s="5">
        <v>220</v>
      </c>
      <c r="M39" s="5">
        <v>227.5</v>
      </c>
      <c r="N39" s="5"/>
      <c r="O39" s="16">
        <f t="shared" si="13"/>
        <v>501.55105</v>
      </c>
      <c r="P39" s="41">
        <f t="shared" si="14"/>
        <v>227.5</v>
      </c>
      <c r="Q39" s="8">
        <v>-140</v>
      </c>
      <c r="R39" s="7">
        <v>140</v>
      </c>
      <c r="S39" s="8">
        <v>-155</v>
      </c>
      <c r="T39" s="7"/>
      <c r="U39" s="16">
        <f t="shared" si="3"/>
        <v>308.6468</v>
      </c>
      <c r="V39" s="39">
        <f t="shared" si="11"/>
        <v>140</v>
      </c>
      <c r="W39" s="3">
        <f t="shared" si="4"/>
        <v>367.5</v>
      </c>
      <c r="X39" s="3">
        <v>245</v>
      </c>
      <c r="Y39" s="3">
        <v>265</v>
      </c>
      <c r="Z39" s="18">
        <v>-272.5</v>
      </c>
      <c r="AA39" s="3"/>
      <c r="AB39" s="16">
        <f t="shared" si="12"/>
        <v>584.2243</v>
      </c>
      <c r="AC39" s="41">
        <f t="shared" si="5"/>
        <v>265</v>
      </c>
      <c r="AD39" s="16">
        <f t="shared" si="15"/>
        <v>1394.4221499999999</v>
      </c>
      <c r="AE39" s="41">
        <f t="shared" si="6"/>
        <v>632.5</v>
      </c>
      <c r="AF39" s="5">
        <v>0.5625</v>
      </c>
      <c r="AG39" s="5">
        <v>0.53625</v>
      </c>
      <c r="AH39" s="5">
        <f t="shared" si="7"/>
        <v>78.75</v>
      </c>
      <c r="AI39" s="5">
        <f t="shared" si="8"/>
        <v>75.075</v>
      </c>
      <c r="AJ39" s="3">
        <f t="shared" si="16"/>
        <v>784.362459375</v>
      </c>
      <c r="AK39" s="14">
        <f t="shared" si="9"/>
        <v>355.78125</v>
      </c>
      <c r="AL39" s="17">
        <f t="shared" si="10"/>
        <v>339.178125</v>
      </c>
      <c r="AM39" s="5">
        <v>1</v>
      </c>
      <c r="AN39" s="16">
        <f t="shared" si="17"/>
        <v>747.7588779375</v>
      </c>
      <c r="AO39" s="14">
        <f t="shared" si="0"/>
        <v>339.178125</v>
      </c>
      <c r="AP39" s="10">
        <v>0.904</v>
      </c>
      <c r="AQ39" s="10">
        <v>1.268</v>
      </c>
      <c r="AR39" s="11"/>
      <c r="AS39" s="12">
        <v>2</v>
      </c>
      <c r="AT39" s="36"/>
    </row>
    <row r="40" spans="1:45" ht="24" customHeight="1">
      <c r="A40" s="3" t="s">
        <v>31</v>
      </c>
      <c r="B40" s="4" t="s">
        <v>77</v>
      </c>
      <c r="C40" s="5"/>
      <c r="D40" s="6">
        <v>39</v>
      </c>
      <c r="E40" s="6">
        <f t="shared" si="1"/>
        <v>293.434922</v>
      </c>
      <c r="F40" s="6">
        <v>133.1</v>
      </c>
      <c r="G40" s="6" t="s">
        <v>2</v>
      </c>
      <c r="H40" s="6">
        <v>39</v>
      </c>
      <c r="I40" s="6">
        <f t="shared" si="2"/>
        <v>308.6468</v>
      </c>
      <c r="J40" s="6">
        <v>140</v>
      </c>
      <c r="K40" s="15">
        <v>-385</v>
      </c>
      <c r="L40" s="15">
        <v>-400</v>
      </c>
      <c r="M40" s="15">
        <v>-410</v>
      </c>
      <c r="N40" s="5"/>
      <c r="O40" s="16">
        <f t="shared" si="13"/>
        <v>0</v>
      </c>
      <c r="P40" s="9">
        <f t="shared" si="14"/>
        <v>0</v>
      </c>
      <c r="Q40" s="7">
        <v>300</v>
      </c>
      <c r="R40" s="7"/>
      <c r="S40" s="7"/>
      <c r="T40" s="7"/>
      <c r="U40" s="16">
        <f t="shared" si="3"/>
        <v>0</v>
      </c>
      <c r="V40" s="9">
        <v>0</v>
      </c>
      <c r="W40" s="3">
        <f t="shared" si="4"/>
        <v>0</v>
      </c>
      <c r="X40" s="3">
        <v>300</v>
      </c>
      <c r="Y40" s="3"/>
      <c r="Z40" s="3"/>
      <c r="AA40" s="3"/>
      <c r="AB40" s="16">
        <f t="shared" si="12"/>
        <v>0</v>
      </c>
      <c r="AC40" s="9">
        <v>0</v>
      </c>
      <c r="AD40" s="16">
        <f t="shared" si="15"/>
        <v>0</v>
      </c>
      <c r="AE40" s="9">
        <f t="shared" si="6"/>
        <v>0</v>
      </c>
      <c r="AF40" s="5">
        <v>0.5633</v>
      </c>
      <c r="AG40" s="5">
        <v>0.5365</v>
      </c>
      <c r="AH40" s="5">
        <f t="shared" si="7"/>
        <v>0</v>
      </c>
      <c r="AI40" s="5">
        <f t="shared" si="8"/>
        <v>0</v>
      </c>
      <c r="AJ40" s="3">
        <f t="shared" si="16"/>
        <v>0</v>
      </c>
      <c r="AK40" s="14">
        <f t="shared" si="9"/>
        <v>0</v>
      </c>
      <c r="AL40" s="17">
        <f t="shared" si="10"/>
        <v>0</v>
      </c>
      <c r="AM40" s="5">
        <v>1</v>
      </c>
      <c r="AN40" s="16">
        <f t="shared" si="17"/>
        <v>0</v>
      </c>
      <c r="AO40" s="14">
        <f t="shared" si="0"/>
        <v>0</v>
      </c>
      <c r="AP40" s="10">
        <v>0.839</v>
      </c>
      <c r="AQ40" s="10">
        <v>1</v>
      </c>
      <c r="AR40" s="11"/>
      <c r="AS40" s="12" t="s">
        <v>73</v>
      </c>
    </row>
    <row r="41" spans="1:46" ht="24" customHeight="1">
      <c r="A41" s="3" t="s">
        <v>37</v>
      </c>
      <c r="B41" s="4" t="s">
        <v>77</v>
      </c>
      <c r="C41" s="5"/>
      <c r="D41" s="6">
        <v>36</v>
      </c>
      <c r="E41" s="6">
        <f t="shared" si="1"/>
        <v>311.512806</v>
      </c>
      <c r="F41" s="6">
        <v>141.3</v>
      </c>
      <c r="G41" s="6" t="s">
        <v>2</v>
      </c>
      <c r="H41" s="6">
        <v>39</v>
      </c>
      <c r="I41" s="6">
        <f t="shared" si="2"/>
        <v>2202.41538</v>
      </c>
      <c r="J41" s="6">
        <v>999</v>
      </c>
      <c r="K41" s="5">
        <v>250</v>
      </c>
      <c r="L41" s="5">
        <v>275</v>
      </c>
      <c r="M41" s="5">
        <v>300</v>
      </c>
      <c r="N41" s="5"/>
      <c r="O41" s="16">
        <f t="shared" si="13"/>
        <v>661.386</v>
      </c>
      <c r="P41" s="42">
        <f t="shared" si="14"/>
        <v>300</v>
      </c>
      <c r="Q41" s="7">
        <v>165</v>
      </c>
      <c r="R41" s="8">
        <v>-180</v>
      </c>
      <c r="S41" s="8">
        <v>-180</v>
      </c>
      <c r="T41" s="7"/>
      <c r="U41" s="16">
        <f t="shared" si="3"/>
        <v>363.7623</v>
      </c>
      <c r="V41" s="41">
        <f>IF(MAX(Q41:S41)&gt;0,MAX(Q41:S41),0)</f>
        <v>165</v>
      </c>
      <c r="W41" s="3">
        <f t="shared" si="4"/>
        <v>465</v>
      </c>
      <c r="X41" s="3">
        <v>320</v>
      </c>
      <c r="Y41" s="18">
        <v>-340</v>
      </c>
      <c r="Z41" s="3">
        <v>0</v>
      </c>
      <c r="AA41" s="3"/>
      <c r="AB41" s="16">
        <f t="shared" si="12"/>
        <v>705.4784</v>
      </c>
      <c r="AC41" s="41">
        <f t="shared" si="5"/>
        <v>320</v>
      </c>
      <c r="AD41" s="16">
        <f t="shared" si="15"/>
        <v>1730.6266999999998</v>
      </c>
      <c r="AE41" s="39">
        <f t="shared" si="6"/>
        <v>785</v>
      </c>
      <c r="AF41" s="5">
        <v>0.558</v>
      </c>
      <c r="AG41" s="5">
        <v>0.529282</v>
      </c>
      <c r="AH41" s="5">
        <f t="shared" si="7"/>
        <v>92.07000000000001</v>
      </c>
      <c r="AI41" s="5">
        <f t="shared" si="8"/>
        <v>87.33153</v>
      </c>
      <c r="AJ41" s="3">
        <f t="shared" si="16"/>
        <v>965.6896985999999</v>
      </c>
      <c r="AK41" s="14">
        <f t="shared" si="9"/>
        <v>438.03000000000003</v>
      </c>
      <c r="AL41" s="17">
        <f t="shared" si="10"/>
        <v>415.48637</v>
      </c>
      <c r="AM41" s="5">
        <v>1</v>
      </c>
      <c r="AN41" s="16">
        <f t="shared" si="17"/>
        <v>915.9895610294</v>
      </c>
      <c r="AO41" s="14">
        <f t="shared" si="0"/>
        <v>415.48637</v>
      </c>
      <c r="AP41" s="10">
        <v>0.836</v>
      </c>
      <c r="AQ41" s="10">
        <v>1</v>
      </c>
      <c r="AR41" s="11"/>
      <c r="AS41" s="12">
        <v>1</v>
      </c>
      <c r="AT41" s="36"/>
    </row>
    <row r="42" ht="15">
      <c r="AT42" s="2"/>
    </row>
    <row r="43" ht="15.75">
      <c r="A43" s="43" t="s">
        <v>91</v>
      </c>
    </row>
    <row r="44" ht="15.75">
      <c r="A44" s="43" t="s">
        <v>92</v>
      </c>
    </row>
    <row r="46" spans="1:2" ht="15.75">
      <c r="A46" s="40" t="s">
        <v>88</v>
      </c>
      <c r="B46" t="s">
        <v>85</v>
      </c>
    </row>
    <row r="47" spans="1:2" ht="15.75">
      <c r="A47" s="41" t="s">
        <v>86</v>
      </c>
      <c r="B47" t="s">
        <v>87</v>
      </c>
    </row>
    <row r="48" spans="1:2" ht="15.75">
      <c r="A48" s="38" t="s">
        <v>89</v>
      </c>
      <c r="B48" t="s">
        <v>90</v>
      </c>
    </row>
  </sheetData>
  <sheetProtection/>
  <mergeCells count="7">
    <mergeCell ref="A1:AS1"/>
    <mergeCell ref="O2:P2"/>
    <mergeCell ref="U2:V2"/>
    <mergeCell ref="AD2:AE2"/>
    <mergeCell ref="AJ2:AK2"/>
    <mergeCell ref="AN2:AO2"/>
    <mergeCell ref="AB2:AC2"/>
  </mergeCells>
  <printOptions/>
  <pageMargins left="0.7" right="0.7" top="0.75" bottom="0.75" header="0.3" footer="0.3"/>
  <pageSetup fitToHeight="0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McKenzie</dc:creator>
  <cp:keywords/>
  <dc:description/>
  <cp:lastModifiedBy>Cheryl McKenzie</cp:lastModifiedBy>
  <cp:lastPrinted>2011-02-16T20:13:34Z</cp:lastPrinted>
  <dcterms:created xsi:type="dcterms:W3CDTF">2011-02-03T00:59:02Z</dcterms:created>
  <dcterms:modified xsi:type="dcterms:W3CDTF">2011-02-16T20:14:01Z</dcterms:modified>
  <cp:category/>
  <cp:version/>
  <cp:contentType/>
  <cp:contentStatus/>
</cp:coreProperties>
</file>